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135" tabRatio="621" activeTab="0"/>
  </bookViews>
  <sheets>
    <sheet name="Orçamento" sheetId="1" r:id="rId1"/>
    <sheet name="Cronograma Mensal" sheetId="2" r:id="rId2"/>
    <sheet name="Resumo" sheetId="3" r:id="rId3"/>
  </sheets>
  <externalReferences>
    <externalReference r:id="rId6"/>
  </externalReferences>
  <definedNames>
    <definedName name="_xlnm._FilterDatabase" localSheetId="0" hidden="1">'Orçamento'!$A$13:$I$97</definedName>
    <definedName name="_xlnm._FilterDatabase" localSheetId="2" hidden="1">'Resumo'!$A$13:$D$19</definedName>
    <definedName name="_xlfn.IFERROR" hidden="1">#NAME?</definedName>
    <definedName name="_xlfn_IFERROR">NA()</definedName>
    <definedName name="_xlnm_Print_Area_1">'Orçamento'!$A$1:$I$88</definedName>
    <definedName name="_xlnm_Print_Area_2">#REF!</definedName>
    <definedName name="_xlnm_Print_Area_3">'Resumo'!$A$1:$D$32</definedName>
    <definedName name="_xlnm_Print_Area_4" localSheetId="1">'Cronograma Mensal'!$A$1:$F$36</definedName>
    <definedName name="_xlnm_Print_Area_4">#REF!</definedName>
    <definedName name="_xlnm_Print_Titles_1">'Orçamento'!$1:$13</definedName>
    <definedName name="_xlnm_Print_Titles_2">#REF!</definedName>
    <definedName name="_xlnm_Print_Titles_3">'Resumo'!$1:$13</definedName>
    <definedName name="_xlnm.Print_Area" localSheetId="1">'Cronograma Mensal'!$A$1:$H$42</definedName>
    <definedName name="_xlnm.Print_Area" localSheetId="0">'Orçamento'!$A$1:$I$97</definedName>
    <definedName name="_xlnm.Print_Area" localSheetId="2">'Resumo'!$A$1:$D$38</definedName>
    <definedName name="Excel_BuiltIn__FilterDatabase" localSheetId="0">'Orçamento'!#REF!</definedName>
    <definedName name="Excel_BuiltIn_Print_Area" localSheetId="0">'Orçamento'!$A$1:$I$91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1">'Cronograma Mensal'!$A:$D</definedName>
    <definedName name="_xlnm.Print_Titles" localSheetId="0">'Orçamento'!$13:$13</definedName>
    <definedName name="_xlnm.Print_Titles" localSheetId="2">'Resumo'!$1:$13</definedName>
    <definedName name="Z_2483EC8A_7597_461B_9CFC_2FA94ACA4DFB_.wvu.FilterData" localSheetId="0" hidden="1">'Orçamento'!$A$13:$I$91</definedName>
    <definedName name="Z_29968698_A86A_456F_9240_BB3FE00129DB__wvu_FilterData" localSheetId="0">'Orçamento'!$A$13:$I$91</definedName>
    <definedName name="Z_30999B9E_2E65_4663_976F_9A54CE05102E__wvu_FilterData" localSheetId="0">'Orçamento'!$A$13:$I$91</definedName>
    <definedName name="Z_30999B9E_2E65_4663_976F_9A54CE05102E__wvu_PrintArea" localSheetId="1">'Cronograma Mensal'!$A$1:$H$42</definedName>
    <definedName name="Z_30999B9E_2E65_4663_976F_9A54CE05102E__wvu_PrintArea" localSheetId="0">'Orçamento'!$A$1:$I$97</definedName>
    <definedName name="Z_30999B9E_2E65_4663_976F_9A54CE05102E__wvu_PrintArea" localSheetId="2">'Resumo'!$A$1:$D$32</definedName>
    <definedName name="Z_30999B9E_2E65_4663_976F_9A54CE05102E__wvu_PrintTitles" localSheetId="0">'Orçamento'!$1:$13</definedName>
    <definedName name="Z_30999B9E_2E65_4663_976F_9A54CE05102E__wvu_PrintTitles" localSheetId="2">'Resumo'!$1:$13</definedName>
    <definedName name="Z_37FA8F07_9D7A_418D_BC30_0AE0C3739A19__wvu_FilterData" localSheetId="0">'Orçamento'!$A$13:$I$88</definedName>
    <definedName name="Z_37FA8F07_9D7A_418D_BC30_0AE0C3739A19__wvu_PrintArea" localSheetId="1">'Cronograma Mensal'!$A$1:$H$42</definedName>
    <definedName name="Z_37FA8F07_9D7A_418D_BC30_0AE0C3739A19__wvu_PrintArea" localSheetId="2">'Resumo'!$A$1:$D$32</definedName>
    <definedName name="Z_37FA8F07_9D7A_418D_BC30_0AE0C3739A19__wvu_PrintTitles" localSheetId="2">'Resumo'!$1:$13</definedName>
    <definedName name="Z_3B8348FD_7A00_44FD_ACF5_E6A19592872E_.wvu.Cols" localSheetId="1" hidden="1">'Cronograma Mensal'!$E:$H</definedName>
    <definedName name="Z_3B8348FD_7A00_44FD_ACF5_E6A19592872E_.wvu.Cols" localSheetId="0" hidden="1">'Orçamento'!$C:$C</definedName>
    <definedName name="Z_3B8348FD_7A00_44FD_ACF5_E6A19592872E_.wvu.FilterData" localSheetId="0" hidden="1">'Orçamento'!$A$13:$I$91</definedName>
    <definedName name="Z_3B8348FD_7A00_44FD_ACF5_E6A19592872E_.wvu.PrintArea" localSheetId="1" hidden="1">'Cronograma Mensal'!$A$1:$H$43</definedName>
    <definedName name="Z_3B8348FD_7A00_44FD_ACF5_E6A19592872E_.wvu.PrintArea" localSheetId="0" hidden="1">'Orçamento'!$A$1:$I$97</definedName>
    <definedName name="Z_3B8348FD_7A00_44FD_ACF5_E6A19592872E_.wvu.PrintArea" localSheetId="2" hidden="1">'Resumo'!$A$1:$D$32</definedName>
    <definedName name="Z_3B8348FD_7A00_44FD_ACF5_E6A19592872E_.wvu.PrintTitles" localSheetId="1" hidden="1">'Cronograma Mensal'!$A:$D</definedName>
    <definedName name="Z_3B8348FD_7A00_44FD_ACF5_E6A19592872E_.wvu.PrintTitles" localSheetId="0" hidden="1">'Orçamento'!$13:$13</definedName>
    <definedName name="Z_3B8348FD_7A00_44FD_ACF5_E6A19592872E_.wvu.PrintTitles" localSheetId="2" hidden="1">'Resumo'!$1:$13</definedName>
    <definedName name="Z_50160325_FDD6_4995_897D_2F4F0C6430EC__wvu_FilterData" localSheetId="0">'Orçamento'!$A$13:$I$88</definedName>
    <definedName name="Z_50160325_FDD6_4995_897D_2F4F0C6430EC__wvu_PrintArea" localSheetId="1">'Cronograma Mensal'!$A$1:$H$42</definedName>
    <definedName name="Z_50160325_FDD6_4995_897D_2F4F0C6430EC__wvu_PrintArea" localSheetId="0">'Orçamento'!$A$1:$I$97</definedName>
    <definedName name="Z_50160325_FDD6_4995_897D_2F4F0C6430EC__wvu_PrintArea" localSheetId="2">'Resumo'!$A$1:$D$32</definedName>
    <definedName name="Z_50160325_FDD6_4995_897D_2F4F0C6430EC__wvu_PrintTitles" localSheetId="0">'Orçamento'!$1:$13</definedName>
    <definedName name="Z_50160325_FDD6_4995_897D_2F4F0C6430EC__wvu_PrintTitles" localSheetId="2">'Resumo'!$1:$13</definedName>
    <definedName name="Z_51679F6D_52C9_495E_8CE0_A4AA589D4632__wvu_FilterData" localSheetId="0">'Orçamento'!$A$13:$I$88</definedName>
    <definedName name="Z_65A89EDC_E2EF_4E49_9370_82AFDB881213__wvu_FilterData" localSheetId="0">'Orçamento'!$A$13:$I$88</definedName>
    <definedName name="Z_8EC65F00_94CE_4AAC_901F_0F1A78C19FA2__wvu_FilterData" localSheetId="0">'Orçamento'!$A$13:$I$88</definedName>
    <definedName name="Z_B535EED3_096A_4559_AE37_6359A35C71B4_.wvu.Cols" localSheetId="1" hidden="1">'Cronograma Mensal'!$E:$H</definedName>
    <definedName name="Z_B535EED3_096A_4559_AE37_6359A35C71B4_.wvu.Cols" localSheetId="0" hidden="1">'Orçamento'!$C:$C,'Orçamento'!#REF!</definedName>
    <definedName name="Z_B535EED3_096A_4559_AE37_6359A35C71B4_.wvu.FilterData" localSheetId="0" hidden="1">'Orçamento'!$A$13:$I$91</definedName>
    <definedName name="Z_B535EED3_096A_4559_AE37_6359A35C71B4_.wvu.PrintArea" localSheetId="1" hidden="1">'Cronograma Mensal'!$A$1:$H$43</definedName>
    <definedName name="Z_B535EED3_096A_4559_AE37_6359A35C71B4_.wvu.PrintArea" localSheetId="0" hidden="1">'Orçamento'!$A$1:$I$97</definedName>
    <definedName name="Z_B535EED3_096A_4559_AE37_6359A35C71B4_.wvu.PrintArea" localSheetId="2" hidden="1">'Resumo'!$A$1:$D$32</definedName>
    <definedName name="Z_B535EED3_096A_4559_AE37_6359A35C71B4_.wvu.PrintTitles" localSheetId="1" hidden="1">'Cronograma Mensal'!$A:$D</definedName>
    <definedName name="Z_B535EED3_096A_4559_AE37_6359A35C71B4_.wvu.PrintTitles" localSheetId="0" hidden="1">'Orçamento'!$13:$13</definedName>
    <definedName name="Z_B535EED3_096A_4559_AE37_6359A35C71B4_.wvu.PrintTitles" localSheetId="2" hidden="1">'Resumo'!$1:$13</definedName>
    <definedName name="Z_CC09A366_C6A3_4857_97A0_64EABF22978D__wvu_FilterData" localSheetId="0">'Orçamento'!$A$13:$I$91</definedName>
    <definedName name="Z_CE6D2F78_279A_48FF_B90B_4CA40BF0D3DA__wvu_FilterData" localSheetId="0">'Orçamento'!$A$13:$I$91</definedName>
    <definedName name="Z_CE6D2F78_279A_48FF_B90B_4CA40BF0D3DA__wvu_PrintArea" localSheetId="1">'Cronograma Mensal'!$A$1:$H$42</definedName>
    <definedName name="Z_CE6D2F78_279A_48FF_B90B_4CA40BF0D3DA__wvu_PrintArea" localSheetId="0">'Orçamento'!$A$1:$I$97</definedName>
    <definedName name="Z_CE6D2F78_279A_48FF_B90B_4CA40BF0D3DA__wvu_PrintArea" localSheetId="2">'Resumo'!$A$1:$D$32</definedName>
    <definedName name="Z_CE6D2F78_279A_48FF_B90B_4CA40BF0D3DA__wvu_PrintTitles" localSheetId="0">'Orçamento'!$1:$13</definedName>
    <definedName name="Z_CE6D2F78_279A_48FF_B90B_4CA40BF0D3DA__wvu_PrintTitles" localSheetId="2">'Resumo'!$1:$13</definedName>
  </definedNames>
  <calcPr fullCalcOnLoad="1"/>
</workbook>
</file>

<file path=xl/sharedStrings.xml><?xml version="1.0" encoding="utf-8"?>
<sst xmlns="http://schemas.openxmlformats.org/spreadsheetml/2006/main" count="365" uniqueCount="183">
  <si>
    <t xml:space="preserve">OBRA: </t>
  </si>
  <si>
    <t xml:space="preserve">Tipo de Intervenção: </t>
  </si>
  <si>
    <t>Endereço :</t>
  </si>
  <si>
    <t>Investimento:</t>
  </si>
  <si>
    <t>Saldo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</si>
  <si>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</si>
  <si>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</si>
  <si>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</si>
  <si>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</si>
  <si>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</si>
  <si>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</si>
  <si>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</si>
  <si>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R$</t>
  </si>
  <si>
    <t>01.01</t>
  </si>
  <si>
    <t>01.01.01</t>
  </si>
  <si>
    <t>01.01.02</t>
  </si>
  <si>
    <t>01.01.03</t>
  </si>
  <si>
    <t>m</t>
  </si>
  <si>
    <t>02.01</t>
  </si>
  <si>
    <t>02.01.01</t>
  </si>
  <si>
    <t>03.01</t>
  </si>
  <si>
    <t>03.01.01</t>
  </si>
  <si>
    <t>03.01.02</t>
  </si>
  <si>
    <t>04.01</t>
  </si>
  <si>
    <t>04.01.01</t>
  </si>
  <si>
    <t>04.01.02</t>
  </si>
  <si>
    <t>04.01.03</t>
  </si>
  <si>
    <t>05.01</t>
  </si>
  <si>
    <t>05.01.01</t>
  </si>
  <si>
    <t>un</t>
  </si>
  <si>
    <t>Item</t>
  </si>
  <si>
    <t>Descrição</t>
  </si>
  <si>
    <t>Peso</t>
  </si>
  <si>
    <t>Valor do Serviço</t>
  </si>
  <si>
    <t>Sub-Total</t>
  </si>
  <si>
    <t>Total Geral</t>
  </si>
  <si>
    <t>Código</t>
  </si>
  <si>
    <t>Custo Total</t>
  </si>
  <si>
    <t>cj</t>
  </si>
  <si>
    <t>kg</t>
  </si>
  <si>
    <t>Chapisco</t>
  </si>
  <si>
    <t>Reboco</t>
  </si>
  <si>
    <t>01.17.051</t>
  </si>
  <si>
    <t>Descrição dos Serviços</t>
  </si>
  <si>
    <t xml:space="preserve">TOTAL  GERAL </t>
  </si>
  <si>
    <t xml:space="preserve">Custo un. </t>
  </si>
  <si>
    <t>CEMEB MARIA ZIBINA DE CARVALHO</t>
  </si>
  <si>
    <t>CEMEB MAGALI TREVIZAN</t>
  </si>
  <si>
    <t>CEMEB FLORIZA NUNES DE CAMARGO</t>
  </si>
  <si>
    <t>CEMEB BEMVINDO MOREIRA NERY</t>
  </si>
  <si>
    <t>CEMEB JORNALISTA JOÃO VALÉRIO</t>
  </si>
  <si>
    <t>Município de Itapevi - ITAPEVI/SP</t>
  </si>
  <si>
    <t>01.01.04</t>
  </si>
  <si>
    <t>01.01.05</t>
  </si>
  <si>
    <t>01.01.06</t>
  </si>
  <si>
    <t>01.01.07</t>
  </si>
  <si>
    <t>01.01.08</t>
  </si>
  <si>
    <t>02.01.001</t>
  </si>
  <si>
    <t>02.01.010</t>
  </si>
  <si>
    <t>02.01.025</t>
  </si>
  <si>
    <t>03.01.001</t>
  </si>
  <si>
    <t>03.03.016</t>
  </si>
  <si>
    <t>03.04.010</t>
  </si>
  <si>
    <t>04.01.033</t>
  </si>
  <si>
    <t>04.01.046</t>
  </si>
  <si>
    <t>06.03.019</t>
  </si>
  <si>
    <t>11.01.003</t>
  </si>
  <si>
    <t>11.04.010</t>
  </si>
  <si>
    <t>11.04.041</t>
  </si>
  <si>
    <t>12.04.004</t>
  </si>
  <si>
    <t>12.04.005</t>
  </si>
  <si>
    <t>12.04.007</t>
  </si>
  <si>
    <t>13.01.006</t>
  </si>
  <si>
    <t>13.02.006</t>
  </si>
  <si>
    <t>13.04.004</t>
  </si>
  <si>
    <t>13.60.015</t>
  </si>
  <si>
    <t>13.80.033</t>
  </si>
  <si>
    <t>15.01.004</t>
  </si>
  <si>
    <t>15.01.035</t>
  </si>
  <si>
    <t>15.04.006</t>
  </si>
  <si>
    <t>16.02.008</t>
  </si>
  <si>
    <t>16.20.022</t>
  </si>
  <si>
    <t>16.20.023</t>
  </si>
  <si>
    <t>16.80.097</t>
  </si>
  <si>
    <t>Cotação</t>
  </si>
  <si>
    <t>Plataforma Inclinada de Acessibilidade - Escada Reta</t>
  </si>
  <si>
    <t>Plataforma Inclinada de Acessibilidade - Escada Curva</t>
  </si>
  <si>
    <t>Plataforma Elevatória Cabinada - Vertical</t>
  </si>
  <si>
    <t>02.01.02</t>
  </si>
  <si>
    <t>02.01.03</t>
  </si>
  <si>
    <t>02.01.04</t>
  </si>
  <si>
    <t>02.01.05</t>
  </si>
  <si>
    <t>Adequação Acessibilidade - Escolas Municipais - Etapa II</t>
  </si>
  <si>
    <t>Plataformas e Elevadores para Acessibilidade</t>
  </si>
  <si>
    <t>02.01.06</t>
  </si>
  <si>
    <t>02.01.07</t>
  </si>
  <si>
    <t>02.01.08</t>
  </si>
  <si>
    <t>04.01.04</t>
  </si>
  <si>
    <t>04.01.05</t>
  </si>
  <si>
    <t>04.01.06</t>
  </si>
  <si>
    <t>04.01.07</t>
  </si>
  <si>
    <t>04.01.08</t>
  </si>
  <si>
    <t>04.01.09</t>
  </si>
  <si>
    <t>04.01.10</t>
  </si>
  <si>
    <t>04.01.11</t>
  </si>
  <si>
    <t>04.01.12</t>
  </si>
  <si>
    <t>04.01.13</t>
  </si>
  <si>
    <t>04.01.14</t>
  </si>
  <si>
    <t>04.01.15</t>
  </si>
  <si>
    <t>04.01.16</t>
  </si>
  <si>
    <t>04.01.17</t>
  </si>
  <si>
    <t>02.01.09</t>
  </si>
  <si>
    <t>02.01.10</t>
  </si>
  <si>
    <t>02.01.11</t>
  </si>
  <si>
    <t>02.01.12</t>
  </si>
  <si>
    <t>02.01.13</t>
  </si>
  <si>
    <t>02.01.14</t>
  </si>
  <si>
    <t>02.01.15</t>
  </si>
  <si>
    <t>02.01.16</t>
  </si>
  <si>
    <t>02.01.17</t>
  </si>
  <si>
    <t>02.01.18</t>
  </si>
  <si>
    <t>04.01.18</t>
  </si>
  <si>
    <t>04.01.19</t>
  </si>
  <si>
    <t>04.01.20</t>
  </si>
  <si>
    <t>02.01.19</t>
  </si>
  <si>
    <t>02.01.20</t>
  </si>
  <si>
    <t>02.01.21</t>
  </si>
  <si>
    <t>02.01.22</t>
  </si>
  <si>
    <t>02.01.23</t>
  </si>
  <si>
    <t>02.01.24</t>
  </si>
  <si>
    <t>02.01.25</t>
  </si>
  <si>
    <t>02.01.26</t>
  </si>
  <si>
    <t>Projeto Executivo De Estrutura Em Formato A1 (Fundação)</t>
  </si>
  <si>
    <t>Projeto Executivo De Estrutura Em Formato A1 (Estrutura Metálica)</t>
  </si>
  <si>
    <t>Projeto Executivo De Estrutura Em Formato A1 (Contenção)</t>
  </si>
  <si>
    <t>04.01.21</t>
  </si>
  <si>
    <t>04.01.22</t>
  </si>
  <si>
    <t>01.01.09</t>
  </si>
  <si>
    <t>04.01.23</t>
  </si>
  <si>
    <t>02.01.27</t>
  </si>
  <si>
    <t>02.01.28</t>
  </si>
  <si>
    <t>04.01.24</t>
  </si>
  <si>
    <t>Demolição De Lajes, De Forma Mecanizada Com Martelete, Sem Reaproveitamento. Af_12/2017</t>
  </si>
  <si>
    <t>m3</t>
  </si>
  <si>
    <t>Retirada De Guarda-Corpos Em Geral</t>
  </si>
  <si>
    <t>Caçamba De 4M3 Para Retirada De Entulho</t>
  </si>
  <si>
    <t>Lastro De Pedra Britada - 5Cm</t>
  </si>
  <si>
    <t>m2</t>
  </si>
  <si>
    <t>Piso De Concreto Fck 25Mpa Desempenamento Mecânico E=8Cm</t>
  </si>
  <si>
    <t>Tela Q-138 E Espaçador Treliçado P/Piso De Concreto</t>
  </si>
  <si>
    <t>Degrau De Concreto Liso</t>
  </si>
  <si>
    <t xml:space="preserve"> </t>
  </si>
  <si>
    <t>Elevador 3 Paradas Maq Conjugada Porta Unilateral (Acessib)</t>
  </si>
  <si>
    <t>Fornecimento E Montagem De Estrutura Metalica Com Aço Nao Patinavel (Astm A36/A570)</t>
  </si>
  <si>
    <t>Execução De Grampo Para Solo Grampeado Com Comprimento Menor Ou Igual A 4 M, Diâmetro De 7 Cm, Perfuração Com Equipamento Manual E Armadura Com Diâmetro De 16 Mm. Af_05/2016</t>
  </si>
  <si>
    <t>Execução De Revestimento De Concreto Projetado Com Espessura De 7 Cm, Armado Com Tela, Inclinação Menor Que 90°, Aplicação Contínua, Utilizando Equipamento De Projeção Com 6 M³/H De Capacidade. Af_01/2016</t>
  </si>
  <si>
    <t>Execucao De Dreno Profundo, Corte Em Solo, Com Tubo Poroso D=0,20M</t>
  </si>
  <si>
    <t>Escavacao Manual - Profundidade Ate 1.80 M</t>
  </si>
  <si>
    <t>Apiloamento Para Simples Regularizacao</t>
  </si>
  <si>
    <t>Reaterro Interno Apiloado</t>
  </si>
  <si>
    <t>Formas De Madeira Macica</t>
  </si>
  <si>
    <t>Armadura Ca 50 Para Parede Auto-Portante</t>
  </si>
  <si>
    <t>Concreto Dosado E Lancado Fck=25 Mpa</t>
  </si>
  <si>
    <t>Piso De Concreto Liso-Fundacao Direta Fck-25 Mpa</t>
  </si>
  <si>
    <t>Impermeabilizacao Por Cristalizacao - Sub Solos</t>
  </si>
  <si>
    <t>Mangueira Plastica Flexivel Para Junta De Dilatacao</t>
  </si>
  <si>
    <t>Selante De Poliuretano P/Juntas Movimentacao/Dessolidarizacao Quadro</t>
  </si>
  <si>
    <t>Alvenaria De Bloco De Concreto 14X19X39 Cm Classe C</t>
  </si>
  <si>
    <t>Em-05 Escada Marinheiro (Galvanizada)</t>
  </si>
  <si>
    <t>Emboco</t>
  </si>
  <si>
    <t>Tinta Latex Standard</t>
  </si>
  <si>
    <t>Fundo Anti-Oxidante Em Estruturas</t>
  </si>
  <si>
    <t>Esmalte Em Estrutura Metalica</t>
  </si>
  <si>
    <t>Elevador 2 Paradas Maq Conjugada Porta Unilateral (Acessib)</t>
  </si>
  <si>
    <t>Tipo de Intervenção:  Plataformas e Elevadores para Acessibilidade</t>
  </si>
  <si>
    <t>Foi considerado arredondamento de duas casas decimais para Quantidade; Custo Unitário; Custo Total. Para os cálculos utilizamos arredondamento de duas casas decimais após a vírgula. As empresas Proponentes devem seguir a mesma regra para o preenchimento da planilha.</t>
  </si>
  <si>
    <t>Distribuído</t>
  </si>
  <si>
    <t>TOTAL GERAL SEM BDI</t>
  </si>
  <si>
    <t>TOTAL GERAL COM BDI</t>
  </si>
  <si>
    <t>VALOR TOTAL (com BDI)</t>
  </si>
  <si>
    <t>Sinapi-Abr/20</t>
  </si>
  <si>
    <t>FDE-Abr/20</t>
  </si>
  <si>
    <t>CPOS-178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</si>
</sst>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* #,##0.00\ ;* \(#,##0.00\);* \-#\ ;@\ "/>
    <numFmt numFmtId="168" formatCode="0.0000"/>
    <numFmt numFmtId="169" formatCode="_(* #,##0.00_);_(* \(#,##0.00\);_(* \-??_);_(@_)"/>
    <numFmt numFmtId="170" formatCode="00"/>
    <numFmt numFmtId="171" formatCode="_-* #,##0.00_-;\-* #,##0.00_-;_-* \-??_-;_-@_-"/>
    <numFmt numFmtId="172" formatCode="&quot;R$ &quot;#,##0.00"/>
    <numFmt numFmtId="173" formatCode="_-&quot;R$ &quot;* #,##0.00_-;&quot;-R$ &quot;* #,##0.00_-;_-&quot;R$ &quot;* \-??_-;_-@_-"/>
    <numFmt numFmtId="174" formatCode="00\-00\-00"/>
    <numFmt numFmtId="175" formatCode="&quot;Mês&quot;\ ##"/>
    <numFmt numFmtId="176" formatCode="_-* #,##0.0000_-;\-* #,##0.0000_-;_-* &quot;-&quot;??_-;_-@_-"/>
    <numFmt numFmtId="177" formatCode="&quot; R$ &quot;* #,##0.00\ &quot;/ m2&quot;"/>
    <numFmt numFmtId="178" formatCode="##,##0.00\ &quot;m2&quot;"/>
    <numFmt numFmtId="179" formatCode="&quot;R$&quot;\ #,##0.00"/>
    <numFmt numFmtId="180" formatCode="&quot;R$ &quot;#,##0.00\ &quot;/ m2&quot;"/>
    <numFmt numFmtId="181" formatCode="&quot; R$ &quot;#,##0.00\ &quot;/ m2&quot;"/>
    <numFmt numFmtId="182" formatCode="&quot;MÊS&quot;\ ##"/>
    <numFmt numFmtId="183" formatCode="_(&quot;R$ &quot;#,##0.00_);_(&quot;R$ &quot;\(#,##0.00\);_(&quot;R$ &quot;\ \-??_);_(@_)"/>
    <numFmt numFmtId="184" formatCode="[$-416]dddd\,\ d&quot; de &quot;mmmm&quot; de &quot;yyyy"/>
    <numFmt numFmtId="185" formatCode="00.00.00"/>
    <numFmt numFmtId="186" formatCode="#,##0.00\ &quot;m2&quot;"/>
    <numFmt numFmtId="187" formatCode="&quot;R$ &quot;* #,##0.00\ &quot;/&quot;\ &quot;m2&quot;"/>
    <numFmt numFmtId="188" formatCode="0.000"/>
    <numFmt numFmtId="189" formatCode="0.00_)"/>
    <numFmt numFmtId="190" formatCode="_-#,##0.00_-;\-#,##0.00_-;_-&quot;-&quot;??_-;_-@_-"/>
    <numFmt numFmtId="191" formatCode="@&quot; (R$)&quot;"/>
    <numFmt numFmtId="192" formatCode="_-#,##0.00_-;\-#,##0.00_-;_-\ &quot;-&quot;??_-;_-@_-"/>
    <numFmt numFmtId="193" formatCode="&quot;( &quot;0.00%&quot; )&quot;"/>
    <numFmt numFmtId="194" formatCode="dd\ &quot;de&quot;\ mmmm\ &quot;de&quot;\ yyyy"/>
    <numFmt numFmtId="195" formatCode="General;General;"/>
    <numFmt numFmtId="196" formatCode="[$-F800]dddd\,\ mmmm\ dd\,\ yyyy"/>
    <numFmt numFmtId="197" formatCode="#,##0.0000"/>
    <numFmt numFmtId="198" formatCode="_(* #,##0.000_);_(* \(#,##0.000\);_(* \-??_);_(@_)"/>
    <numFmt numFmtId="199" formatCode="0,000.00&quot; m2&quot;"/>
    <numFmt numFmtId="200" formatCode="_(* #,##0.0_);_(* \(#,##0.0\);_(* &quot;-&quot;??_);_(@_)"/>
    <numFmt numFmtId="201" formatCode="&quot; R$ &quot;* #,##0.00\ ;&quot; R$ &quot;* \(#,##0.00\);&quot; R$ &quot;* \-#\ ;@\ "/>
    <numFmt numFmtId="202" formatCode="&quot;R$&quot;\ #,##0.00;[Red]&quot;R$&quot;\ #,##0.00"/>
    <numFmt numFmtId="203" formatCode="0_ ;\-0\ "/>
    <numFmt numFmtId="204" formatCode="0.00000"/>
    <numFmt numFmtId="205" formatCode="0.0%"/>
  </numFmts>
  <fonts count="71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5"/>
      <color indexed="9"/>
      <name val="Arial"/>
      <family val="2"/>
    </font>
    <font>
      <b/>
      <sz val="16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sz val="15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medium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 style="medium"/>
    </border>
    <border>
      <left style="medium"/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 applyNumberFormat="0">
      <alignment/>
      <protection/>
    </xf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66" fontId="0" fillId="0" borderId="0">
      <alignment/>
      <protection/>
    </xf>
    <xf numFmtId="42" fontId="0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201" fontId="0" fillId="0" borderId="0">
      <alignment/>
      <protection/>
    </xf>
    <xf numFmtId="166" fontId="0" fillId="0" borderId="0">
      <alignment/>
      <protection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0" fillId="0" borderId="0">
      <alignment/>
      <protection/>
    </xf>
    <xf numFmtId="201" fontId="0" fillId="0" borderId="0">
      <alignment/>
      <protection/>
    </xf>
    <xf numFmtId="166" fontId="0" fillId="0" borderId="0">
      <alignment/>
      <protection/>
    </xf>
    <xf numFmtId="44" fontId="55" fillId="0" borderId="0" applyFont="0" applyFill="0" applyBorder="0" applyAlignment="0" applyProtection="0"/>
    <xf numFmtId="0" fontId="56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18" fillId="0" borderId="0" applyFont="0" applyFill="0" applyBorder="0" applyAlignment="0" applyProtection="0"/>
    <xf numFmtId="9" fontId="0" fillId="0" borderId="0">
      <alignment/>
      <protection/>
    </xf>
    <xf numFmtId="0" fontId="57" fillId="21" borderId="5" applyNumberFormat="0" applyAlignment="0" applyProtection="0"/>
    <xf numFmtId="41" fontId="0" fillId="0" borderId="0" applyFill="0" applyBorder="0" applyAlignment="0" applyProtection="0"/>
    <xf numFmtId="167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7" fontId="0" fillId="0" borderId="0">
      <alignment/>
      <protection/>
    </xf>
    <xf numFmtId="165" fontId="18" fillId="0" borderId="0" applyFont="0" applyFill="0" applyBorder="0" applyAlignment="0" applyProtection="0"/>
    <xf numFmtId="169" fontId="0" fillId="0" borderId="0">
      <alignment/>
      <protection/>
    </xf>
    <xf numFmtId="0" fontId="1" fillId="0" borderId="6">
      <alignment horizontal="left" wrapText="1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169" fontId="0" fillId="0" borderId="0">
      <alignment/>
      <protection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0" fillId="0" borderId="0">
      <alignment/>
      <protection/>
    </xf>
  </cellStyleXfs>
  <cellXfs count="306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horizontal="left" vertical="center"/>
      <protection locked="0"/>
    </xf>
    <xf numFmtId="166" fontId="10" fillId="33" borderId="11" xfId="49" applyFont="1" applyFill="1" applyBorder="1" applyAlignment="1" applyProtection="1">
      <alignment horizontal="center" vertical="center" wrapText="1"/>
      <protection/>
    </xf>
    <xf numFmtId="10" fontId="9" fillId="33" borderId="12" xfId="100" applyNumberFormat="1" applyFont="1" applyFill="1" applyBorder="1" applyAlignment="1" applyProtection="1">
      <alignment horizontal="center" vertical="center" wrapText="1"/>
      <protection/>
    </xf>
    <xf numFmtId="166" fontId="65" fillId="34" borderId="13" xfId="49" applyFont="1" applyFill="1" applyBorder="1" applyAlignment="1" applyProtection="1">
      <alignment horizontal="center" vertical="center" wrapText="1"/>
      <protection/>
    </xf>
    <xf numFmtId="9" fontId="66" fillId="34" borderId="13" xfId="100" applyNumberFormat="1" applyFont="1" applyFill="1" applyBorder="1" applyAlignment="1" applyProtection="1">
      <alignment horizontal="center" vertical="center" wrapText="1"/>
      <protection/>
    </xf>
    <xf numFmtId="166" fontId="67" fillId="34" borderId="14" xfId="49" applyFont="1" applyFill="1" applyBorder="1" applyAlignment="1" applyProtection="1">
      <alignment horizontal="center" vertical="center" wrapText="1"/>
      <protection/>
    </xf>
    <xf numFmtId="10" fontId="9" fillId="35" borderId="15" xfId="100" applyNumberFormat="1" applyFont="1" applyFill="1" applyBorder="1" applyAlignment="1" applyProtection="1">
      <alignment horizontal="center" vertical="center" wrapText="1"/>
      <protection/>
    </xf>
    <xf numFmtId="166" fontId="67" fillId="34" borderId="16" xfId="49" applyFont="1" applyFill="1" applyBorder="1" applyAlignment="1" applyProtection="1">
      <alignment horizontal="center" vertical="center" wrapText="1"/>
      <protection/>
    </xf>
    <xf numFmtId="0" fontId="0" fillId="0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10" fillId="0" borderId="0" xfId="45" applyFont="1" applyFill="1" applyBorder="1" applyAlignment="1" applyProtection="1">
      <alignment horizontal="center" vertical="center"/>
      <protection locked="0"/>
    </xf>
    <xf numFmtId="2" fontId="11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45" applyFont="1" applyFill="1" applyBorder="1" applyAlignment="1" applyProtection="1">
      <alignment vertical="center"/>
      <protection locked="0"/>
    </xf>
    <xf numFmtId="10" fontId="3" fillId="0" borderId="17" xfId="100" applyNumberFormat="1" applyFont="1" applyFill="1" applyBorder="1" applyAlignment="1" applyProtection="1">
      <alignment horizontal="center" vertical="center" wrapText="1"/>
      <protection/>
    </xf>
    <xf numFmtId="178" fontId="4" fillId="0" borderId="0" xfId="49" applyNumberFormat="1" applyFont="1" applyFill="1" applyBorder="1" applyAlignment="1" applyProtection="1">
      <alignment horizontal="center" vertical="center" wrapText="1"/>
      <protection/>
    </xf>
    <xf numFmtId="166" fontId="3" fillId="0" borderId="18" xfId="49" applyFont="1" applyFill="1" applyBorder="1" applyAlignment="1" applyProtection="1">
      <alignment horizontal="centerContinuous" vertical="center"/>
      <protection/>
    </xf>
    <xf numFmtId="166" fontId="9" fillId="35" borderId="19" xfId="49" applyFont="1" applyFill="1" applyBorder="1" applyAlignment="1" applyProtection="1">
      <alignment horizontal="centerContinuous" vertical="center" wrapText="1"/>
      <protection/>
    </xf>
    <xf numFmtId="166" fontId="3" fillId="36" borderId="18" xfId="49" applyFont="1" applyFill="1" applyBorder="1" applyAlignment="1" applyProtection="1">
      <alignment horizontal="centerContinuous" vertical="center"/>
      <protection/>
    </xf>
    <xf numFmtId="166" fontId="4" fillId="0" borderId="20" xfId="49" applyFont="1" applyFill="1" applyBorder="1" applyAlignment="1" applyProtection="1">
      <alignment horizontal="center" vertical="center" wrapText="1"/>
      <protection/>
    </xf>
    <xf numFmtId="0" fontId="0" fillId="0" borderId="0" xfId="45" applyFont="1" applyBorder="1" applyAlignment="1" applyProtection="1">
      <alignment vertical="center"/>
      <protection locked="0"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Fill="1" applyAlignment="1" applyProtection="1">
      <alignment vertical="center"/>
      <protection locked="0"/>
    </xf>
    <xf numFmtId="0" fontId="8" fillId="0" borderId="0" xfId="45" applyFont="1" applyFill="1" applyAlignment="1" applyProtection="1">
      <alignment vertical="center"/>
      <protection locked="0"/>
    </xf>
    <xf numFmtId="0" fontId="10" fillId="0" borderId="0" xfId="45" applyFont="1" applyFill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166" fontId="0" fillId="0" borderId="0" xfId="49" applyFont="1" applyFill="1" applyBorder="1" applyAlignment="1" applyProtection="1">
      <alignment horizontal="center" vertical="center" wrapText="1"/>
      <protection locked="0"/>
    </xf>
    <xf numFmtId="168" fontId="10" fillId="0" borderId="0" xfId="45" applyNumberFormat="1" applyFont="1" applyBorder="1" applyAlignment="1" applyProtection="1">
      <alignment horizontal="center" vertical="center" wrapText="1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166" fontId="0" fillId="0" borderId="0" xfId="49" applyFont="1" applyFill="1" applyBorder="1" applyAlignment="1" applyProtection="1">
      <alignment vertical="center"/>
      <protection locked="0"/>
    </xf>
    <xf numFmtId="171" fontId="0" fillId="0" borderId="0" xfId="45" applyNumberFormat="1" applyFont="1" applyBorder="1" applyAlignment="1" applyProtection="1">
      <alignment horizontal="center" vertical="center" wrapText="1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13" fillId="0" borderId="0" xfId="45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168" fontId="10" fillId="0" borderId="0" xfId="45" applyNumberFormat="1" applyFont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vertical="center"/>
      <protection locked="0"/>
    </xf>
    <xf numFmtId="0" fontId="13" fillId="0" borderId="0" xfId="45" applyFont="1" applyBorder="1" applyAlignment="1" applyProtection="1">
      <alignment horizontal="center" vertical="center"/>
      <protection locked="0"/>
    </xf>
    <xf numFmtId="0" fontId="13" fillId="0" borderId="0" xfId="45" applyFont="1" applyBorder="1" applyAlignment="1" applyProtection="1">
      <alignment vertical="center"/>
      <protection locked="0"/>
    </xf>
    <xf numFmtId="0" fontId="0" fillId="0" borderId="0" xfId="45" applyFont="1" applyAlignment="1" applyProtection="1">
      <alignment vertical="center"/>
      <protection locked="0"/>
    </xf>
    <xf numFmtId="0" fontId="4" fillId="0" borderId="16" xfId="45" applyFont="1" applyBorder="1" applyAlignment="1" applyProtection="1">
      <alignment horizontal="left" vertical="center" wrapText="1"/>
      <protection/>
    </xf>
    <xf numFmtId="0" fontId="4" fillId="0" borderId="21" xfId="45" applyFont="1" applyBorder="1" applyAlignment="1" applyProtection="1">
      <alignment horizontal="left" vertical="center" wrapText="1"/>
      <protection/>
    </xf>
    <xf numFmtId="0" fontId="4" fillId="0" borderId="21" xfId="45" applyFont="1" applyBorder="1" applyAlignment="1" applyProtection="1">
      <alignment vertical="center" wrapText="1"/>
      <protection/>
    </xf>
    <xf numFmtId="0" fontId="4" fillId="0" borderId="22" xfId="45" applyFont="1" applyBorder="1" applyAlignment="1" applyProtection="1">
      <alignment vertical="center" wrapText="1"/>
      <protection/>
    </xf>
    <xf numFmtId="0" fontId="4" fillId="0" borderId="6" xfId="45" applyFont="1" applyBorder="1" applyAlignment="1" applyProtection="1">
      <alignment horizontal="center" vertical="center" wrapText="1"/>
      <protection/>
    </xf>
    <xf numFmtId="0" fontId="4" fillId="0" borderId="0" xfId="45" applyFont="1" applyBorder="1" applyAlignment="1" applyProtection="1">
      <alignment vertical="center" wrapText="1"/>
      <protection/>
    </xf>
    <xf numFmtId="4" fontId="4" fillId="0" borderId="0" xfId="45" applyNumberFormat="1" applyFont="1" applyBorder="1" applyAlignment="1" applyProtection="1">
      <alignment horizontal="center" vertical="center" wrapText="1"/>
      <protection/>
    </xf>
    <xf numFmtId="4" fontId="4" fillId="0" borderId="23" xfId="45" applyNumberFormat="1" applyFont="1" applyBorder="1" applyAlignment="1" applyProtection="1">
      <alignment horizontal="center" vertical="center" wrapText="1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9" fillId="0" borderId="0" xfId="45" applyFont="1" applyBorder="1" applyAlignment="1" applyProtection="1">
      <alignment vertical="center" wrapText="1"/>
      <protection/>
    </xf>
    <xf numFmtId="178" fontId="9" fillId="0" borderId="23" xfId="45" applyNumberFormat="1" applyFont="1" applyFill="1" applyBorder="1" applyAlignment="1" applyProtection="1">
      <alignment horizontal="right" vertical="center" wrapText="1"/>
      <protection/>
    </xf>
    <xf numFmtId="4" fontId="4" fillId="0" borderId="0" xfId="45" applyNumberFormat="1" applyFont="1" applyBorder="1" applyAlignment="1" applyProtection="1">
      <alignment vertical="center" wrapText="1"/>
      <protection/>
    </xf>
    <xf numFmtId="4" fontId="9" fillId="0" borderId="23" xfId="45" applyNumberFormat="1" applyFont="1" applyFill="1" applyBorder="1" applyAlignment="1" applyProtection="1">
      <alignment horizontal="right" vertical="center" wrapText="1"/>
      <protection/>
    </xf>
    <xf numFmtId="0" fontId="9" fillId="0" borderId="0" xfId="45" applyFont="1" applyBorder="1" applyAlignment="1" applyProtection="1">
      <alignment horizontal="left" vertical="center"/>
      <protection/>
    </xf>
    <xf numFmtId="179" fontId="9" fillId="0" borderId="23" xfId="49" applyNumberFormat="1" applyFont="1" applyBorder="1" applyAlignment="1" applyProtection="1">
      <alignment vertical="center"/>
      <protection/>
    </xf>
    <xf numFmtId="0" fontId="4" fillId="0" borderId="0" xfId="45" applyFont="1" applyFill="1" applyBorder="1" applyAlignment="1" applyProtection="1">
      <alignment horizontal="left" vertical="center" wrapText="1"/>
      <protection/>
    </xf>
    <xf numFmtId="0" fontId="3" fillId="0" borderId="24" xfId="45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0" fontId="3" fillId="0" borderId="26" xfId="45" applyFont="1" applyBorder="1" applyAlignment="1" applyProtection="1">
      <alignment vertical="center" wrapText="1"/>
      <protection/>
    </xf>
    <xf numFmtId="0" fontId="67" fillId="34" borderId="14" xfId="45" applyFont="1" applyFill="1" applyBorder="1" applyAlignment="1" applyProtection="1">
      <alignment horizontal="center" vertical="center" wrapText="1"/>
      <protection/>
    </xf>
    <xf numFmtId="0" fontId="67" fillId="34" borderId="21" xfId="45" applyFont="1" applyFill="1" applyBorder="1" applyAlignment="1" applyProtection="1">
      <alignment horizontal="center" vertical="center" wrapText="1"/>
      <protection/>
    </xf>
    <xf numFmtId="168" fontId="66" fillId="34" borderId="14" xfId="45" applyNumberFormat="1" applyFont="1" applyFill="1" applyBorder="1" applyAlignment="1" applyProtection="1">
      <alignment horizontal="center" vertical="center" wrapText="1"/>
      <protection/>
    </xf>
    <xf numFmtId="170" fontId="9" fillId="33" borderId="27" xfId="45" applyNumberFormat="1" applyFont="1" applyFill="1" applyBorder="1" applyAlignment="1" applyProtection="1">
      <alignment horizontal="center" vertical="center" wrapText="1"/>
      <protection/>
    </xf>
    <xf numFmtId="0" fontId="9" fillId="33" borderId="28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Alignment="1" applyProtection="1">
      <alignment horizontal="center" vertical="center"/>
      <protection locked="0"/>
    </xf>
    <xf numFmtId="0" fontId="0" fillId="0" borderId="29" xfId="45" applyFont="1" applyBorder="1" applyAlignment="1" applyProtection="1">
      <alignment vertical="center"/>
      <protection locked="0"/>
    </xf>
    <xf numFmtId="0" fontId="6" fillId="0" borderId="0" xfId="45" applyFont="1" applyBorder="1" applyAlignment="1" applyProtection="1">
      <alignment vertical="center"/>
      <protection locked="0"/>
    </xf>
    <xf numFmtId="0" fontId="4" fillId="0" borderId="20" xfId="45" applyFont="1" applyBorder="1" applyAlignment="1" applyProtection="1">
      <alignment horizontal="center" vertical="center" wrapText="1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8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30" xfId="67" applyNumberFormat="1" applyFill="1" applyBorder="1" applyAlignment="1" applyProtection="1">
      <alignment horizontal="center" vertical="center"/>
      <protection locked="0"/>
    </xf>
    <xf numFmtId="10" fontId="0" fillId="0" borderId="31" xfId="67" applyNumberFormat="1" applyFill="1" applyBorder="1" applyAlignment="1" applyProtection="1">
      <alignment horizontal="center" vertical="center"/>
      <protection locked="0"/>
    </xf>
    <xf numFmtId="10" fontId="0" fillId="0" borderId="32" xfId="67" applyNumberFormat="1" applyFill="1" applyBorder="1" applyAlignment="1" applyProtection="1">
      <alignment horizontal="center" vertical="center"/>
      <protection locked="0"/>
    </xf>
    <xf numFmtId="10" fontId="0" fillId="0" borderId="33" xfId="67" applyNumberFormat="1" applyFill="1" applyBorder="1" applyAlignment="1" applyProtection="1">
      <alignment horizontal="center" vertical="center"/>
      <protection locked="0"/>
    </xf>
    <xf numFmtId="0" fontId="0" fillId="0" borderId="0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10" fillId="0" borderId="0" xfId="45" applyFont="1" applyAlignment="1" applyProtection="1">
      <alignment horizontal="left" vertical="center"/>
      <protection locked="0"/>
    </xf>
    <xf numFmtId="0" fontId="0" fillId="0" borderId="0" xfId="45" applyAlignment="1" applyProtection="1">
      <alignment vertical="center"/>
      <protection locked="0"/>
    </xf>
    <xf numFmtId="0" fontId="13" fillId="0" borderId="0" xfId="45" applyFont="1" applyAlignment="1" applyProtection="1">
      <alignment/>
      <protection locked="0"/>
    </xf>
    <xf numFmtId="10" fontId="0" fillId="0" borderId="0" xfId="45" applyNumberFormat="1" applyAlignment="1" applyProtection="1">
      <alignment vertical="center"/>
      <protection locked="0"/>
    </xf>
    <xf numFmtId="0" fontId="0" fillId="0" borderId="0" xfId="45" applyFill="1" applyAlignment="1" applyProtection="1">
      <alignment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45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45" applyFont="1" applyBorder="1" applyAlignment="1" applyProtection="1">
      <alignment/>
      <protection locked="0"/>
    </xf>
    <xf numFmtId="10" fontId="0" fillId="0" borderId="0" xfId="45" applyNumberFormat="1" applyBorder="1" applyAlignment="1" applyProtection="1">
      <alignment/>
      <protection locked="0"/>
    </xf>
    <xf numFmtId="43" fontId="0" fillId="0" borderId="0" xfId="45" applyNumberFormat="1" applyFont="1" applyFill="1" applyBorder="1" applyAlignment="1" applyProtection="1">
      <alignment vertical="center"/>
      <protection locked="0"/>
    </xf>
    <xf numFmtId="0" fontId="0" fillId="0" borderId="34" xfId="45" applyFont="1" applyBorder="1" applyAlignment="1" applyProtection="1">
      <alignment horizontal="center" vertical="center"/>
      <protection locked="0"/>
    </xf>
    <xf numFmtId="0" fontId="0" fillId="0" borderId="29" xfId="45" applyFont="1" applyFill="1" applyBorder="1" applyAlignment="1" applyProtection="1">
      <alignment horizontal="center" vertical="center"/>
      <protection locked="0"/>
    </xf>
    <xf numFmtId="0" fontId="0" fillId="0" borderId="35" xfId="45" applyFont="1" applyBorder="1" applyAlignment="1" applyProtection="1">
      <alignment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5" fillId="0" borderId="0" xfId="45" applyFont="1" applyBorder="1" applyAlignment="1" applyProtection="1">
      <alignment horizontal="center" vertical="center"/>
      <protection locked="0"/>
    </xf>
    <xf numFmtId="0" fontId="5" fillId="0" borderId="20" xfId="45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locked="0"/>
    </xf>
    <xf numFmtId="4" fontId="4" fillId="0" borderId="0" xfId="45" applyNumberFormat="1" applyFont="1" applyFill="1" applyBorder="1" applyAlignment="1" applyProtection="1">
      <alignment horizontal="center" vertical="center" wrapText="1"/>
      <protection locked="0"/>
    </xf>
    <xf numFmtId="4" fontId="0" fillId="0" borderId="36" xfId="97" applyNumberFormat="1" applyFont="1" applyFill="1" applyBorder="1" applyAlignment="1" applyProtection="1">
      <alignment horizontal="center" vertical="center"/>
      <protection locked="0"/>
    </xf>
    <xf numFmtId="4" fontId="0" fillId="0" borderId="33" xfId="97" applyNumberFormat="1" applyFont="1" applyFill="1" applyBorder="1" applyAlignment="1" applyProtection="1">
      <alignment horizontal="center" vertical="center"/>
      <protection locked="0"/>
    </xf>
    <xf numFmtId="4" fontId="0" fillId="0" borderId="37" xfId="97" applyNumberFormat="1" applyFont="1" applyFill="1" applyBorder="1" applyAlignment="1" applyProtection="1">
      <alignment horizontal="center" vertical="center"/>
      <protection locked="0"/>
    </xf>
    <xf numFmtId="10" fontId="0" fillId="0" borderId="0" xfId="100" applyNumberFormat="1" applyFont="1" applyFill="1" applyBorder="1" applyAlignment="1" applyProtection="1">
      <alignment vertical="center"/>
      <protection locked="0"/>
    </xf>
    <xf numFmtId="10" fontId="0" fillId="0" borderId="0" xfId="100" applyNumberFormat="1" applyFont="1" applyFill="1" applyBorder="1" applyAlignment="1" applyProtection="1">
      <alignment vertical="center" wrapText="1"/>
      <protection locked="0"/>
    </xf>
    <xf numFmtId="10" fontId="67" fillId="37" borderId="19" xfId="100" applyNumberFormat="1" applyFont="1" applyFill="1" applyBorder="1" applyProtection="1">
      <alignment/>
      <protection locked="0"/>
    </xf>
    <xf numFmtId="0" fontId="13" fillId="0" borderId="0" xfId="45" applyFont="1" applyAlignment="1" applyProtection="1">
      <alignment horizontal="right" vertical="center"/>
      <protection locked="0"/>
    </xf>
    <xf numFmtId="0" fontId="14" fillId="0" borderId="0" xfId="45" applyFont="1" applyBorder="1" applyAlignment="1" applyProtection="1">
      <alignment vertical="center"/>
      <protection locked="0"/>
    </xf>
    <xf numFmtId="0" fontId="14" fillId="0" borderId="0" xfId="45" applyFont="1" applyFill="1" applyBorder="1" applyAlignment="1" applyProtection="1">
      <alignment horizontal="center" vertical="center" wrapText="1"/>
      <protection locked="0"/>
    </xf>
    <xf numFmtId="0" fontId="6" fillId="0" borderId="0" xfId="45" applyFont="1" applyBorder="1" applyAlignment="1" applyProtection="1">
      <alignment horizontal="left" vertical="center" wrapText="1"/>
      <protection locked="0"/>
    </xf>
    <xf numFmtId="4" fontId="13" fillId="0" borderId="0" xfId="45" applyNumberFormat="1" applyFont="1" applyFill="1" applyAlignment="1" applyProtection="1">
      <alignment horizontal="center" vertical="center"/>
      <protection locked="0"/>
    </xf>
    <xf numFmtId="0" fontId="15" fillId="0" borderId="0" xfId="45" applyFont="1" applyBorder="1" applyAlignment="1" applyProtection="1">
      <alignment horizontal="center" vertical="center" wrapText="1"/>
      <protection locked="0"/>
    </xf>
    <xf numFmtId="0" fontId="15" fillId="0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68" fontId="0" fillId="0" borderId="0" xfId="45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66" fontId="0" fillId="0" borderId="0" xfId="49" applyFont="1" applyFill="1" applyBorder="1" applyAlignment="1" applyProtection="1">
      <alignment horizontal="center" vertical="center"/>
      <protection locked="0"/>
    </xf>
    <xf numFmtId="0" fontId="2" fillId="0" borderId="29" xfId="45" applyFont="1" applyBorder="1" applyAlignment="1" applyProtection="1">
      <alignment vertical="center"/>
      <protection locked="0"/>
    </xf>
    <xf numFmtId="0" fontId="2" fillId="0" borderId="38" xfId="45" applyFont="1" applyBorder="1" applyAlignment="1" applyProtection="1">
      <alignment vertical="center"/>
      <protection locked="0"/>
    </xf>
    <xf numFmtId="0" fontId="3" fillId="0" borderId="20" xfId="45" applyFont="1" applyBorder="1" applyAlignment="1" applyProtection="1">
      <alignment vertical="center"/>
      <protection locked="0"/>
    </xf>
    <xf numFmtId="0" fontId="5" fillId="0" borderId="20" xfId="45" applyFont="1" applyBorder="1" applyAlignment="1" applyProtection="1">
      <alignment vertical="center"/>
      <protection locked="0"/>
    </xf>
    <xf numFmtId="0" fontId="4" fillId="0" borderId="34" xfId="45" applyFont="1" applyBorder="1" applyAlignment="1" applyProtection="1">
      <alignment vertical="center" wrapText="1"/>
      <protection/>
    </xf>
    <xf numFmtId="0" fontId="4" fillId="0" borderId="29" xfId="45" applyFont="1" applyBorder="1" applyAlignment="1" applyProtection="1">
      <alignment horizontal="center" vertical="center" wrapText="1"/>
      <protection/>
    </xf>
    <xf numFmtId="0" fontId="4" fillId="0" borderId="29" xfId="45" applyFont="1" applyFill="1" applyBorder="1" applyAlignment="1" applyProtection="1">
      <alignment vertical="center"/>
      <protection/>
    </xf>
    <xf numFmtId="0" fontId="4" fillId="0" borderId="29" xfId="45" applyFont="1" applyBorder="1" applyAlignment="1" applyProtection="1">
      <alignment vertical="center"/>
      <protection/>
    </xf>
    <xf numFmtId="0" fontId="6" fillId="0" borderId="29" xfId="45" applyFont="1" applyFill="1" applyBorder="1" applyAlignment="1" applyProtection="1">
      <alignment vertical="center"/>
      <protection/>
    </xf>
    <xf numFmtId="168" fontId="4" fillId="0" borderId="38" xfId="45" applyNumberFormat="1" applyFont="1" applyBorder="1" applyAlignment="1" applyProtection="1">
      <alignment horizontal="center" vertical="center" wrapText="1"/>
      <protection/>
    </xf>
    <xf numFmtId="0" fontId="4" fillId="0" borderId="35" xfId="45" applyFont="1" applyBorder="1" applyAlignment="1" applyProtection="1">
      <alignment horizontal="left" vertical="center"/>
      <protection/>
    </xf>
    <xf numFmtId="0" fontId="4" fillId="0" borderId="0" xfId="45" applyFont="1" applyBorder="1" applyAlignment="1" applyProtection="1">
      <alignment horizontal="center" vertical="center" wrapText="1"/>
      <protection/>
    </xf>
    <xf numFmtId="0" fontId="6" fillId="0" borderId="0" xfId="45" applyFont="1" applyFill="1" applyBorder="1" applyAlignment="1" applyProtection="1">
      <alignment vertical="center"/>
      <protection/>
    </xf>
    <xf numFmtId="0" fontId="4" fillId="0" borderId="20" xfId="45" applyFont="1" applyBorder="1" applyAlignment="1" applyProtection="1">
      <alignment horizontal="center" vertical="center" wrapText="1"/>
      <protection/>
    </xf>
    <xf numFmtId="0" fontId="4" fillId="0" borderId="35" xfId="45" applyFont="1" applyBorder="1" applyAlignment="1" applyProtection="1">
      <alignment vertical="center"/>
      <protection/>
    </xf>
    <xf numFmtId="0" fontId="4" fillId="0" borderId="0" xfId="45" applyFont="1" applyBorder="1" applyAlignment="1" applyProtection="1">
      <alignment vertical="center"/>
      <protection/>
    </xf>
    <xf numFmtId="0" fontId="4" fillId="0" borderId="0" xfId="45" applyFont="1" applyFill="1" applyBorder="1" applyAlignment="1" applyProtection="1">
      <alignment vertical="center"/>
      <protection/>
    </xf>
    <xf numFmtId="166" fontId="4" fillId="0" borderId="20" xfId="45" applyNumberFormat="1" applyFont="1" applyBorder="1" applyAlignment="1" applyProtection="1">
      <alignment horizontal="center" vertical="center" wrapText="1"/>
      <protection/>
    </xf>
    <xf numFmtId="4" fontId="4" fillId="0" borderId="0" xfId="45" applyNumberFormat="1" applyFont="1" applyFill="1" applyBorder="1" applyAlignment="1" applyProtection="1">
      <alignment horizontal="center" vertical="center" wrapText="1"/>
      <protection/>
    </xf>
    <xf numFmtId="179" fontId="4" fillId="0" borderId="0" xfId="45" applyNumberFormat="1" applyFont="1" applyBorder="1" applyAlignment="1" applyProtection="1">
      <alignment horizontal="center" vertical="center" wrapText="1"/>
      <protection/>
    </xf>
    <xf numFmtId="0" fontId="0" fillId="0" borderId="35" xfId="45" applyFont="1" applyBorder="1" applyAlignment="1" applyProtection="1">
      <alignment vertical="center" wrapText="1"/>
      <protection/>
    </xf>
    <xf numFmtId="0" fontId="0" fillId="0" borderId="0" xfId="45" applyFont="1" applyBorder="1" applyAlignment="1" applyProtection="1">
      <alignment vertical="center" wrapText="1"/>
      <protection/>
    </xf>
    <xf numFmtId="0" fontId="0" fillId="0" borderId="0" xfId="45" applyFont="1" applyFill="1" applyBorder="1" applyAlignment="1" applyProtection="1">
      <alignment vertical="center" wrapText="1"/>
      <protection/>
    </xf>
    <xf numFmtId="0" fontId="0" fillId="0" borderId="0" xfId="45" applyFont="1" applyBorder="1" applyAlignment="1" applyProtection="1">
      <alignment horizontal="left" vertical="center" wrapText="1"/>
      <protection/>
    </xf>
    <xf numFmtId="0" fontId="0" fillId="0" borderId="0" xfId="45" applyFont="1" applyBorder="1" applyAlignment="1" applyProtection="1">
      <alignment horizontal="center" vertical="center" wrapText="1"/>
      <protection/>
    </xf>
    <xf numFmtId="4" fontId="0" fillId="0" borderId="0" xfId="45" applyNumberFormat="1" applyFont="1" applyFill="1" applyBorder="1" applyAlignment="1" applyProtection="1">
      <alignment horizontal="center" vertical="center" wrapText="1"/>
      <protection/>
    </xf>
    <xf numFmtId="0" fontId="0" fillId="0" borderId="20" xfId="45" applyFont="1" applyBorder="1" applyAlignment="1" applyProtection="1">
      <alignment horizontal="center" vertical="center" wrapText="1"/>
      <protection/>
    </xf>
    <xf numFmtId="49" fontId="67" fillId="34" borderId="39" xfId="45" applyNumberFormat="1" applyFont="1" applyFill="1" applyBorder="1" applyAlignment="1" applyProtection="1">
      <alignment horizontal="center" vertical="center"/>
      <protection/>
    </xf>
    <xf numFmtId="0" fontId="67" fillId="34" borderId="14" xfId="45" applyFont="1" applyFill="1" applyBorder="1" applyAlignment="1" applyProtection="1">
      <alignment horizontal="left" vertical="center" wrapText="1"/>
      <protection/>
    </xf>
    <xf numFmtId="0" fontId="67" fillId="34" borderId="16" xfId="45" applyFont="1" applyFill="1" applyBorder="1" applyAlignment="1" applyProtection="1">
      <alignment horizontal="center" vertical="center" wrapText="1"/>
      <protection/>
    </xf>
    <xf numFmtId="4" fontId="67" fillId="37" borderId="14" xfId="45" applyNumberFormat="1" applyFont="1" applyFill="1" applyBorder="1" applyAlignment="1" applyProtection="1">
      <alignment horizontal="center" vertical="center" wrapText="1"/>
      <protection/>
    </xf>
    <xf numFmtId="4" fontId="67" fillId="34" borderId="16" xfId="45" applyNumberFormat="1" applyFont="1" applyFill="1" applyBorder="1" applyAlignment="1" applyProtection="1">
      <alignment horizontal="center" vertical="center" wrapText="1"/>
      <protection/>
    </xf>
    <xf numFmtId="168" fontId="67" fillId="34" borderId="40" xfId="45" applyNumberFormat="1" applyFont="1" applyFill="1" applyBorder="1" applyAlignment="1" applyProtection="1">
      <alignment horizontal="center" vertical="center" wrapText="1"/>
      <protection/>
    </xf>
    <xf numFmtId="170" fontId="9" fillId="38" borderId="19" xfId="45" applyNumberFormat="1" applyFont="1" applyFill="1" applyBorder="1" applyAlignment="1" applyProtection="1">
      <alignment horizontal="center" vertical="center" wrapText="1"/>
      <protection/>
    </xf>
    <xf numFmtId="0" fontId="9" fillId="35" borderId="19" xfId="45" applyFont="1" applyFill="1" applyBorder="1" applyAlignment="1" applyProtection="1">
      <alignment horizontal="left" vertical="center" wrapText="1"/>
      <protection/>
    </xf>
    <xf numFmtId="166" fontId="9" fillId="35" borderId="19" xfId="45" applyNumberFormat="1" applyFont="1" applyFill="1" applyBorder="1" applyAlignment="1" applyProtection="1">
      <alignment horizontal="centerContinuous" vertical="center" wrapText="1"/>
      <protection/>
    </xf>
    <xf numFmtId="0" fontId="3" fillId="0" borderId="18" xfId="45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horizontal="left" vertical="center" wrapText="1"/>
      <protection/>
    </xf>
    <xf numFmtId="49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11" xfId="45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4" fontId="0" fillId="0" borderId="36" xfId="0" applyNumberFormat="1" applyFont="1" applyFill="1" applyBorder="1" applyAlignment="1" applyProtection="1">
      <alignment horizontal="center" vertical="center"/>
      <protection/>
    </xf>
    <xf numFmtId="4" fontId="0" fillId="0" borderId="11" xfId="97" applyNumberFormat="1" applyFont="1" applyFill="1" applyBorder="1" applyAlignment="1" applyProtection="1">
      <alignment horizontal="center" vertical="center"/>
      <protection/>
    </xf>
    <xf numFmtId="166" fontId="0" fillId="0" borderId="36" xfId="49" applyFont="1" applyFill="1" applyBorder="1" applyAlignment="1" applyProtection="1">
      <alignment horizontal="right" vertical="center"/>
      <protection/>
    </xf>
    <xf numFmtId="10" fontId="0" fillId="0" borderId="42" xfId="100" applyNumberFormat="1" applyFont="1" applyFill="1" applyBorder="1" applyAlignment="1" applyProtection="1">
      <alignment horizontal="center" vertical="center"/>
      <protection/>
    </xf>
    <xf numFmtId="49" fontId="0" fillId="0" borderId="41" xfId="45" applyNumberFormat="1" applyFont="1" applyFill="1" applyBorder="1" applyAlignment="1" applyProtection="1">
      <alignment horizontal="center" vertical="center"/>
      <protection/>
    </xf>
    <xf numFmtId="49" fontId="0" fillId="0" borderId="36" xfId="45" applyNumberFormat="1" applyFont="1" applyFill="1" applyBorder="1" applyAlignment="1" applyProtection="1">
      <alignment horizontal="center" vertical="center"/>
      <protection/>
    </xf>
    <xf numFmtId="4" fontId="0" fillId="0" borderId="36" xfId="97" applyNumberFormat="1" applyFont="1" applyFill="1" applyBorder="1" applyAlignment="1" applyProtection="1">
      <alignment horizontal="center" vertical="center"/>
      <protection/>
    </xf>
    <xf numFmtId="10" fontId="0" fillId="0" borderId="43" xfId="100" applyNumberFormat="1" applyFont="1" applyFill="1" applyBorder="1" applyAlignment="1" applyProtection="1">
      <alignment horizontal="center" vertical="center"/>
      <protection/>
    </xf>
    <xf numFmtId="0" fontId="0" fillId="0" borderId="33" xfId="45" applyFont="1" applyFill="1" applyBorder="1" applyAlignment="1" applyProtection="1">
      <alignment horizontal="center" vertical="center"/>
      <protection/>
    </xf>
    <xf numFmtId="4" fontId="0" fillId="0" borderId="33" xfId="0" applyNumberFormat="1" applyFont="1" applyFill="1" applyBorder="1" applyAlignment="1" applyProtection="1">
      <alignment horizontal="center" vertical="center"/>
      <protection/>
    </xf>
    <xf numFmtId="4" fontId="0" fillId="0" borderId="36" xfId="45" applyNumberFormat="1" applyFont="1" applyFill="1" applyBorder="1" applyAlignment="1" applyProtection="1">
      <alignment horizontal="center" vertical="center"/>
      <protection/>
    </xf>
    <xf numFmtId="4" fontId="0" fillId="0" borderId="11" xfId="45" applyNumberFormat="1" applyFont="1" applyFill="1" applyBorder="1" applyAlignment="1" applyProtection="1">
      <alignment horizontal="center" vertical="center" wrapText="1"/>
      <protection/>
    </xf>
    <xf numFmtId="49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166" fontId="0" fillId="0" borderId="33" xfId="49" applyFont="1" applyFill="1" applyBorder="1" applyAlignment="1" applyProtection="1">
      <alignment horizontal="right" vertical="center"/>
      <protection/>
    </xf>
    <xf numFmtId="10" fontId="0" fillId="0" borderId="45" xfId="100" applyNumberFormat="1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4" fontId="0" fillId="0" borderId="37" xfId="0" applyNumberFormat="1" applyFont="1" applyFill="1" applyBorder="1" applyAlignment="1" applyProtection="1">
      <alignment horizontal="center" vertical="center"/>
      <protection/>
    </xf>
    <xf numFmtId="166" fontId="0" fillId="0" borderId="37" xfId="49" applyFont="1" applyFill="1" applyBorder="1" applyAlignment="1" applyProtection="1">
      <alignment horizontal="right" vertical="center"/>
      <protection/>
    </xf>
    <xf numFmtId="10" fontId="0" fillId="0" borderId="46" xfId="100" applyNumberFormat="1" applyFont="1" applyFill="1" applyBorder="1" applyAlignment="1" applyProtection="1">
      <alignment horizontal="center" vertical="center"/>
      <protection/>
    </xf>
    <xf numFmtId="49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48" xfId="45" applyFont="1" applyFill="1" applyBorder="1" applyAlignment="1" applyProtection="1">
      <alignment horizontal="center" vertical="center"/>
      <protection/>
    </xf>
    <xf numFmtId="4" fontId="0" fillId="0" borderId="48" xfId="0" applyNumberFormat="1" applyFont="1" applyFill="1" applyBorder="1" applyAlignment="1" applyProtection="1">
      <alignment horizontal="center" vertical="center"/>
      <protection/>
    </xf>
    <xf numFmtId="10" fontId="0" fillId="0" borderId="49" xfId="100" applyNumberFormat="1" applyFont="1" applyFill="1" applyBorder="1" applyAlignment="1" applyProtection="1">
      <alignment horizontal="center" vertical="center"/>
      <protection/>
    </xf>
    <xf numFmtId="0" fontId="67" fillId="34" borderId="50" xfId="45" applyFont="1" applyFill="1" applyBorder="1" applyAlignment="1" applyProtection="1">
      <alignment vertical="center"/>
      <protection/>
    </xf>
    <xf numFmtId="0" fontId="67" fillId="34" borderId="51" xfId="45" applyFont="1" applyFill="1" applyBorder="1" applyAlignment="1" applyProtection="1">
      <alignment vertical="center"/>
      <protection/>
    </xf>
    <xf numFmtId="0" fontId="67" fillId="34" borderId="19" xfId="45" applyFont="1" applyFill="1" applyBorder="1" applyAlignment="1" applyProtection="1">
      <alignment horizontal="left" vertical="center"/>
      <protection/>
    </xf>
    <xf numFmtId="0" fontId="67" fillId="34" borderId="19" xfId="45" applyFont="1" applyFill="1" applyBorder="1" applyAlignment="1" applyProtection="1">
      <alignment horizontal="center" vertical="center"/>
      <protection/>
    </xf>
    <xf numFmtId="4" fontId="67" fillId="37" borderId="52" xfId="45" applyNumberFormat="1" applyFont="1" applyFill="1" applyBorder="1" applyAlignment="1" applyProtection="1">
      <alignment horizontal="center" vertical="center"/>
      <protection/>
    </xf>
    <xf numFmtId="9" fontId="68" fillId="34" borderId="15" xfId="45" applyNumberFormat="1" applyFont="1" applyFill="1" applyBorder="1" applyAlignment="1" applyProtection="1">
      <alignment horizontal="center" vertical="center" wrapText="1"/>
      <protection/>
    </xf>
    <xf numFmtId="0" fontId="67" fillId="34" borderId="0" xfId="45" applyFont="1" applyFill="1" applyBorder="1" applyAlignment="1" applyProtection="1">
      <alignment vertical="center"/>
      <protection/>
    </xf>
    <xf numFmtId="0" fontId="67" fillId="34" borderId="0" xfId="45" applyFont="1" applyFill="1" applyBorder="1" applyAlignment="1" applyProtection="1">
      <alignment horizontal="left" vertical="center"/>
      <protection/>
    </xf>
    <xf numFmtId="0" fontId="67" fillId="34" borderId="0" xfId="45" applyFont="1" applyFill="1" applyBorder="1" applyAlignment="1" applyProtection="1">
      <alignment horizontal="center" vertical="center"/>
      <protection/>
    </xf>
    <xf numFmtId="9" fontId="68" fillId="34" borderId="0" xfId="45" applyNumberFormat="1" applyFont="1" applyFill="1" applyBorder="1" applyAlignment="1" applyProtection="1">
      <alignment horizontal="center" vertical="center" wrapText="1"/>
      <protection/>
    </xf>
    <xf numFmtId="0" fontId="3" fillId="0" borderId="0" xfId="45" applyFont="1" applyFill="1" applyBorder="1" applyAlignment="1" applyProtection="1">
      <alignment horizontal="centerContinuous" vertical="center" wrapText="1"/>
      <protection/>
    </xf>
    <xf numFmtId="0" fontId="16" fillId="0" borderId="0" xfId="45" applyFont="1" applyFill="1" applyBorder="1" applyAlignment="1" applyProtection="1">
      <alignment horizontal="centerContinuous" vertical="center" wrapText="1"/>
      <protection/>
    </xf>
    <xf numFmtId="0" fontId="4" fillId="0" borderId="0" xfId="45" applyFont="1" applyFill="1" applyBorder="1" applyAlignment="1" applyProtection="1">
      <alignment horizontal="centerContinuous" vertical="center" wrapText="1"/>
      <protection/>
    </xf>
    <xf numFmtId="0" fontId="13" fillId="0" borderId="0" xfId="45" applyFont="1" applyFill="1" applyAlignment="1" applyProtection="1">
      <alignment horizontal="centerContinuous" vertical="center" wrapText="1"/>
      <protection/>
    </xf>
    <xf numFmtId="4" fontId="13" fillId="0" borderId="0" xfId="45" applyNumberFormat="1" applyFont="1" applyFill="1" applyAlignment="1" applyProtection="1">
      <alignment horizontal="centerContinuous" vertical="center" wrapText="1"/>
      <protection/>
    </xf>
    <xf numFmtId="10" fontId="13" fillId="0" borderId="0" xfId="45" applyNumberFormat="1" applyFont="1" applyAlignment="1" applyProtection="1">
      <alignment horizontal="center" vertical="center"/>
      <protection/>
    </xf>
    <xf numFmtId="0" fontId="3" fillId="0" borderId="34" xfId="45" applyFont="1" applyBorder="1" applyAlignment="1" applyProtection="1">
      <alignment vertical="center" wrapText="1"/>
      <protection/>
    </xf>
    <xf numFmtId="0" fontId="3" fillId="0" borderId="29" xfId="45" applyFont="1" applyBorder="1" applyAlignment="1" applyProtection="1">
      <alignment vertical="center" wrapText="1"/>
      <protection/>
    </xf>
    <xf numFmtId="0" fontId="0" fillId="0" borderId="29" xfId="45" applyFont="1" applyBorder="1" applyAlignment="1" applyProtection="1">
      <alignment vertical="center"/>
      <protection/>
    </xf>
    <xf numFmtId="0" fontId="0" fillId="0" borderId="38" xfId="45" applyFont="1" applyBorder="1" applyAlignment="1" applyProtection="1">
      <alignment vertical="center"/>
      <protection/>
    </xf>
    <xf numFmtId="0" fontId="0" fillId="0" borderId="0" xfId="45" applyFont="1" applyBorder="1" applyAlignment="1" applyProtection="1">
      <alignment vertical="center"/>
      <protection/>
    </xf>
    <xf numFmtId="0" fontId="4" fillId="0" borderId="35" xfId="45" applyFont="1" applyBorder="1" applyAlignment="1" applyProtection="1">
      <alignment vertical="center" wrapText="1"/>
      <protection/>
    </xf>
    <xf numFmtId="178" fontId="4" fillId="0" borderId="20" xfId="45" applyNumberFormat="1" applyFont="1" applyBorder="1" applyAlignment="1" applyProtection="1">
      <alignment vertical="center" wrapText="1"/>
      <protection/>
    </xf>
    <xf numFmtId="0" fontId="6" fillId="0" borderId="0" xfId="45" applyFont="1" applyBorder="1" applyAlignment="1" applyProtection="1">
      <alignment vertical="center"/>
      <protection/>
    </xf>
    <xf numFmtId="0" fontId="6" fillId="0" borderId="35" xfId="45" applyFont="1" applyBorder="1" applyAlignment="1" applyProtection="1">
      <alignment vertical="center"/>
      <protection/>
    </xf>
    <xf numFmtId="0" fontId="6" fillId="0" borderId="0" xfId="45" applyFont="1" applyBorder="1" applyAlignment="1" applyProtection="1">
      <alignment horizontal="right" vertical="center"/>
      <protection/>
    </xf>
    <xf numFmtId="0" fontId="4" fillId="0" borderId="0" xfId="45" applyFont="1" applyBorder="1" applyAlignment="1" applyProtection="1">
      <alignment horizontal="right" vertical="center" wrapText="1"/>
      <protection/>
    </xf>
    <xf numFmtId="183" fontId="4" fillId="0" borderId="20" xfId="49" applyNumberFormat="1" applyFont="1" applyBorder="1" applyAlignment="1" applyProtection="1">
      <alignment vertical="center"/>
      <protection/>
    </xf>
    <xf numFmtId="181" fontId="4" fillId="0" borderId="20" xfId="49" applyNumberFormat="1" applyFont="1" applyBorder="1" applyAlignment="1" applyProtection="1">
      <alignment vertical="center"/>
      <protection/>
    </xf>
    <xf numFmtId="0" fontId="3" fillId="0" borderId="53" xfId="45" applyFont="1" applyBorder="1" applyAlignment="1" applyProtection="1">
      <alignment vertical="center"/>
      <protection/>
    </xf>
    <xf numFmtId="0" fontId="3" fillId="0" borderId="54" xfId="45" applyFont="1" applyBorder="1" applyAlignment="1" applyProtection="1">
      <alignment vertical="center"/>
      <protection/>
    </xf>
    <xf numFmtId="0" fontId="0" fillId="0" borderId="54" xfId="45" applyFont="1" applyBorder="1" applyAlignment="1" applyProtection="1">
      <alignment vertical="center"/>
      <protection/>
    </xf>
    <xf numFmtId="0" fontId="0" fillId="0" borderId="55" xfId="45" applyFont="1" applyBorder="1" applyAlignment="1" applyProtection="1">
      <alignment vertical="center"/>
      <protection/>
    </xf>
    <xf numFmtId="0" fontId="3" fillId="0" borderId="56" xfId="45" applyFont="1" applyBorder="1" applyAlignment="1" applyProtection="1">
      <alignment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0" fontId="67" fillId="34" borderId="57" xfId="67" applyFont="1" applyFill="1" applyBorder="1" applyAlignment="1" applyProtection="1">
      <alignment horizontal="center" vertical="center"/>
      <protection/>
    </xf>
    <xf numFmtId="0" fontId="8" fillId="0" borderId="0" xfId="45" applyFont="1" applyAlignment="1" applyProtection="1">
      <alignment vertical="center"/>
      <protection/>
    </xf>
    <xf numFmtId="0" fontId="67" fillId="34" borderId="58" xfId="67" applyFont="1" applyFill="1" applyBorder="1" applyAlignment="1" applyProtection="1">
      <alignment horizontal="center" vertical="center"/>
      <protection/>
    </xf>
    <xf numFmtId="0" fontId="8" fillId="0" borderId="0" xfId="45" applyFont="1" applyAlignment="1" applyProtection="1">
      <alignment horizontal="center" vertical="center"/>
      <protection/>
    </xf>
    <xf numFmtId="0" fontId="16" fillId="0" borderId="59" xfId="67" applyFont="1" applyBorder="1" applyAlignment="1" applyProtection="1">
      <alignment vertical="center"/>
      <protection/>
    </xf>
    <xf numFmtId="0" fontId="0" fillId="0" borderId="59" xfId="45" applyBorder="1" applyProtection="1">
      <alignment/>
      <protection/>
    </xf>
    <xf numFmtId="0" fontId="0" fillId="0" borderId="0" xfId="45" applyProtection="1">
      <alignment/>
      <protection/>
    </xf>
    <xf numFmtId="10" fontId="0" fillId="0" borderId="0" xfId="45" applyNumberFormat="1" applyProtection="1">
      <alignment/>
      <protection/>
    </xf>
    <xf numFmtId="179" fontId="10" fillId="39" borderId="32" xfId="54" applyNumberFormat="1" applyFont="1" applyFill="1" applyBorder="1" applyAlignment="1" applyProtection="1">
      <alignment horizontal="center" vertical="center"/>
      <protection/>
    </xf>
    <xf numFmtId="179" fontId="10" fillId="39" borderId="33" xfId="54" applyNumberFormat="1" applyFont="1" applyFill="1" applyBorder="1" applyAlignment="1" applyProtection="1">
      <alignment horizontal="center" vertical="center"/>
      <protection/>
    </xf>
    <xf numFmtId="166" fontId="0" fillId="0" borderId="0" xfId="49" applyProtection="1">
      <alignment/>
      <protection/>
    </xf>
    <xf numFmtId="179" fontId="0" fillId="0" borderId="0" xfId="45" applyNumberFormat="1" applyProtection="1">
      <alignment/>
      <protection/>
    </xf>
    <xf numFmtId="179" fontId="10" fillId="39" borderId="60" xfId="54" applyNumberFormat="1" applyFont="1" applyFill="1" applyBorder="1" applyAlignment="1" applyProtection="1">
      <alignment horizontal="center" vertical="center"/>
      <protection/>
    </xf>
    <xf numFmtId="179" fontId="10" fillId="39" borderId="37" xfId="54" applyNumberFormat="1" applyFont="1" applyFill="1" applyBorder="1" applyAlignment="1" applyProtection="1">
      <alignment horizontal="center" vertical="center"/>
      <protection/>
    </xf>
    <xf numFmtId="49" fontId="3" fillId="0" borderId="56" xfId="67" applyNumberFormat="1" applyFont="1" applyBorder="1" applyAlignment="1" applyProtection="1">
      <alignment horizontal="center"/>
      <protection/>
    </xf>
    <xf numFmtId="0" fontId="9" fillId="0" borderId="56" xfId="67" applyFont="1" applyBorder="1" applyAlignment="1" applyProtection="1">
      <alignment horizontal="center"/>
      <protection/>
    </xf>
    <xf numFmtId="10" fontId="4" fillId="0" borderId="56" xfId="67" applyNumberFormat="1" applyFont="1" applyBorder="1" applyAlignment="1" applyProtection="1">
      <alignment horizontal="center" vertical="center"/>
      <protection/>
    </xf>
    <xf numFmtId="10" fontId="4" fillId="0" borderId="56" xfId="67" applyNumberFormat="1" applyFont="1" applyBorder="1" applyAlignment="1" applyProtection="1">
      <alignment horizontal="center"/>
      <protection/>
    </xf>
    <xf numFmtId="0" fontId="4" fillId="0" borderId="53" xfId="45" applyFont="1" applyBorder="1" applyAlignment="1" applyProtection="1">
      <alignment horizontal="left" vertical="center" wrapText="1"/>
      <protection/>
    </xf>
    <xf numFmtId="0" fontId="4" fillId="0" borderId="54" xfId="45" applyFont="1" applyBorder="1" applyAlignment="1" applyProtection="1">
      <alignment horizontal="center" vertical="center" wrapText="1"/>
      <protection/>
    </xf>
    <xf numFmtId="0" fontId="4" fillId="0" borderId="54" xfId="45" applyFont="1" applyFill="1" applyBorder="1" applyAlignment="1" applyProtection="1">
      <alignment horizontal="left" vertical="center" wrapText="1"/>
      <protection/>
    </xf>
    <xf numFmtId="0" fontId="4" fillId="0" borderId="54" xfId="45" applyFont="1" applyBorder="1" applyAlignment="1" applyProtection="1">
      <alignment horizontal="left" vertical="center" wrapText="1"/>
      <protection/>
    </xf>
    <xf numFmtId="0" fontId="7" fillId="0" borderId="54" xfId="45" applyFont="1" applyBorder="1" applyAlignment="1" applyProtection="1">
      <alignment horizontal="center" vertical="center" wrapText="1"/>
      <protection/>
    </xf>
    <xf numFmtId="166" fontId="4" fillId="0" borderId="54" xfId="45" applyNumberFormat="1" applyFont="1" applyBorder="1" applyAlignment="1" applyProtection="1">
      <alignment horizontal="center" vertical="center" wrapText="1"/>
      <protection/>
    </xf>
    <xf numFmtId="4" fontId="4" fillId="0" borderId="55" xfId="45" applyNumberFormat="1" applyFont="1" applyBorder="1" applyAlignment="1" applyProtection="1">
      <alignment horizontal="center" vertical="center" wrapText="1"/>
      <protection/>
    </xf>
    <xf numFmtId="0" fontId="3" fillId="0" borderId="61" xfId="45" applyFont="1" applyBorder="1" applyAlignment="1" applyProtection="1">
      <alignment horizontal="center" vertical="center"/>
      <protection/>
    </xf>
    <xf numFmtId="0" fontId="3" fillId="0" borderId="62" xfId="45" applyFont="1" applyBorder="1" applyAlignment="1" applyProtection="1">
      <alignment horizontal="center" vertical="center"/>
      <protection/>
    </xf>
    <xf numFmtId="171" fontId="67" fillId="34" borderId="29" xfId="49" applyNumberFormat="1" applyFont="1" applyFill="1" applyBorder="1" applyAlignment="1" applyProtection="1">
      <alignment horizontal="center" vertical="center"/>
      <protection/>
    </xf>
    <xf numFmtId="0" fontId="7" fillId="0" borderId="0" xfId="45" applyFont="1" applyBorder="1" applyAlignment="1" applyProtection="1">
      <alignment vertical="center" wrapText="1"/>
      <protection/>
    </xf>
    <xf numFmtId="0" fontId="3" fillId="0" borderId="61" xfId="45" applyFont="1" applyFill="1" applyBorder="1" applyAlignment="1" applyProtection="1">
      <alignment horizontal="center" vertical="center"/>
      <protection/>
    </xf>
    <xf numFmtId="0" fontId="3" fillId="0" borderId="62" xfId="45" applyFont="1" applyFill="1" applyBorder="1" applyAlignment="1" applyProtection="1">
      <alignment horizontal="center" vertical="center"/>
      <protection/>
    </xf>
    <xf numFmtId="170" fontId="9" fillId="35" borderId="50" xfId="45" applyNumberFormat="1" applyFont="1" applyFill="1" applyBorder="1" applyAlignment="1" applyProtection="1">
      <alignment horizontal="center" vertical="center" wrapText="1"/>
      <protection/>
    </xf>
    <xf numFmtId="170" fontId="9" fillId="35" borderId="51" xfId="45" applyNumberFormat="1" applyFont="1" applyFill="1" applyBorder="1" applyAlignment="1" applyProtection="1">
      <alignment horizontal="center" vertical="center" wrapText="1"/>
      <protection/>
    </xf>
    <xf numFmtId="170" fontId="9" fillId="40" borderId="50" xfId="45" applyNumberFormat="1" applyFont="1" applyFill="1" applyBorder="1" applyAlignment="1" applyProtection="1">
      <alignment horizontal="center" vertical="center" wrapText="1"/>
      <protection/>
    </xf>
    <xf numFmtId="170" fontId="9" fillId="40" borderId="51" xfId="45" applyNumberFormat="1" applyFont="1" applyFill="1" applyBorder="1" applyAlignment="1" applyProtection="1">
      <alignment horizontal="center" vertical="center" wrapText="1"/>
      <protection/>
    </xf>
    <xf numFmtId="171" fontId="67" fillId="34" borderId="63" xfId="49" applyNumberFormat="1" applyFont="1" applyFill="1" applyBorder="1" applyAlignment="1" applyProtection="1">
      <alignment horizontal="center" vertical="center"/>
      <protection/>
    </xf>
    <xf numFmtId="182" fontId="67" fillId="34" borderId="14" xfId="67" applyNumberFormat="1" applyFont="1" applyFill="1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67" fillId="34" borderId="65" xfId="67" applyFont="1" applyFill="1" applyBorder="1" applyAlignment="1" applyProtection="1">
      <alignment horizontal="center" vertical="center"/>
      <protection/>
    </xf>
    <xf numFmtId="0" fontId="69" fillId="34" borderId="66" xfId="67" applyFont="1" applyFill="1" applyBorder="1" applyAlignment="1" applyProtection="1">
      <alignment horizontal="center" vertical="center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170" fontId="9" fillId="0" borderId="39" xfId="45" applyNumberFormat="1" applyFont="1" applyFill="1" applyBorder="1" applyAlignment="1" applyProtection="1">
      <alignment horizontal="center" vertical="center" wrapText="1"/>
      <protection/>
    </xf>
    <xf numFmtId="170" fontId="9" fillId="0" borderId="67" xfId="45" applyNumberFormat="1" applyFont="1" applyFill="1" applyBorder="1" applyAlignment="1" applyProtection="1">
      <alignment horizontal="center" vertical="center" wrapText="1"/>
      <protection/>
    </xf>
    <xf numFmtId="0" fontId="9" fillId="0" borderId="14" xfId="45" applyFont="1" applyFill="1" applyBorder="1" applyAlignment="1" applyProtection="1">
      <alignment horizontal="center" vertical="center" wrapText="1"/>
      <protection/>
    </xf>
    <xf numFmtId="0" fontId="9" fillId="0" borderId="68" xfId="45" applyFont="1" applyFill="1" applyBorder="1" applyAlignment="1" applyProtection="1">
      <alignment horizontal="center" vertical="center" wrapText="1"/>
      <protection/>
    </xf>
    <xf numFmtId="10" fontId="4" fillId="0" borderId="14" xfId="67" applyNumberFormat="1" applyFont="1" applyBorder="1" applyAlignment="1" applyProtection="1">
      <alignment horizontal="center" vertical="center"/>
      <protection/>
    </xf>
    <xf numFmtId="10" fontId="4" fillId="0" borderId="68" xfId="67" applyNumberFormat="1" applyFont="1" applyBorder="1" applyAlignment="1" applyProtection="1">
      <alignment horizontal="center" vertical="center"/>
      <protection/>
    </xf>
    <xf numFmtId="172" fontId="4" fillId="0" borderId="14" xfId="67" applyNumberFormat="1" applyFont="1" applyBorder="1" applyAlignment="1" applyProtection="1">
      <alignment horizontal="center" vertical="center"/>
      <protection/>
    </xf>
    <xf numFmtId="172" fontId="4" fillId="0" borderId="68" xfId="67" applyNumberFormat="1" applyFont="1" applyBorder="1" applyAlignment="1" applyProtection="1">
      <alignment horizontal="center" vertical="center"/>
      <protection/>
    </xf>
    <xf numFmtId="166" fontId="17" fillId="0" borderId="26" xfId="49" applyFont="1" applyFill="1" applyBorder="1" applyAlignment="1" applyProtection="1">
      <alignment horizontal="center" vertical="center"/>
      <protection/>
    </xf>
    <xf numFmtId="170" fontId="9" fillId="0" borderId="69" xfId="45" applyNumberFormat="1" applyFont="1" applyFill="1" applyBorder="1" applyAlignment="1" applyProtection="1">
      <alignment horizontal="center" vertical="center" wrapText="1"/>
      <protection/>
    </xf>
    <xf numFmtId="0" fontId="9" fillId="0" borderId="70" xfId="45" applyFont="1" applyFill="1" applyBorder="1" applyAlignment="1" applyProtection="1">
      <alignment horizontal="center" vertical="center" wrapText="1"/>
      <protection/>
    </xf>
    <xf numFmtId="10" fontId="4" fillId="0" borderId="70" xfId="67" applyNumberFormat="1" applyFont="1" applyBorder="1" applyAlignment="1" applyProtection="1">
      <alignment horizontal="center" vertical="center"/>
      <protection/>
    </xf>
    <xf numFmtId="172" fontId="4" fillId="0" borderId="71" xfId="67" applyNumberFormat="1" applyFont="1" applyBorder="1" applyAlignment="1" applyProtection="1">
      <alignment horizontal="center" vertical="center"/>
      <protection/>
    </xf>
    <xf numFmtId="166" fontId="5" fillId="0" borderId="72" xfId="51" applyFont="1" applyFill="1" applyBorder="1" applyAlignment="1" applyProtection="1">
      <alignment horizontal="center" vertical="center"/>
      <protection/>
    </xf>
    <xf numFmtId="166" fontId="5" fillId="0" borderId="73" xfId="51" applyFont="1" applyFill="1" applyBorder="1" applyAlignment="1" applyProtection="1">
      <alignment horizontal="center" vertical="center"/>
      <protection/>
    </xf>
    <xf numFmtId="9" fontId="5" fillId="0" borderId="24" xfId="67" applyNumberFormat="1" applyFont="1" applyBorder="1" applyAlignment="1" applyProtection="1">
      <alignment horizontal="center" vertical="center"/>
      <protection/>
    </xf>
    <xf numFmtId="166" fontId="5" fillId="0" borderId="74" xfId="49" applyFont="1" applyFill="1" applyBorder="1" applyAlignment="1" applyProtection="1">
      <alignment horizontal="center" vertical="center"/>
      <protection/>
    </xf>
    <xf numFmtId="166" fontId="70" fillId="34" borderId="74" xfId="49" applyFont="1" applyFill="1" applyBorder="1" applyAlignment="1" applyProtection="1">
      <alignment horizontal="center" vertical="center"/>
      <protection/>
    </xf>
    <xf numFmtId="166" fontId="70" fillId="34" borderId="75" xfId="49" applyFont="1" applyFill="1" applyBorder="1" applyAlignment="1" applyProtection="1">
      <alignment horizontal="center" vertical="center"/>
      <protection/>
    </xf>
    <xf numFmtId="0" fontId="67" fillId="34" borderId="72" xfId="67" applyFont="1" applyFill="1" applyBorder="1" applyAlignment="1" applyProtection="1">
      <alignment horizontal="center" vertical="center"/>
      <protection/>
    </xf>
    <xf numFmtId="0" fontId="67" fillId="34" borderId="76" xfId="67" applyFont="1" applyFill="1" applyBorder="1" applyAlignment="1" applyProtection="1">
      <alignment horizontal="center" vertical="center"/>
      <protection/>
    </xf>
    <xf numFmtId="0" fontId="67" fillId="34" borderId="73" xfId="67" applyFont="1" applyFill="1" applyBorder="1" applyAlignment="1" applyProtection="1">
      <alignment horizontal="center" vertical="center"/>
      <protection/>
    </xf>
    <xf numFmtId="0" fontId="67" fillId="34" borderId="77" xfId="67" applyFont="1" applyFill="1" applyBorder="1" applyAlignment="1" applyProtection="1">
      <alignment horizontal="center" vertical="center"/>
      <protection/>
    </xf>
    <xf numFmtId="9" fontId="67" fillId="34" borderId="78" xfId="67" applyNumberFormat="1" applyFont="1" applyFill="1" applyBorder="1" applyAlignment="1" applyProtection="1">
      <alignment horizontal="center" vertical="center"/>
      <protection/>
    </xf>
    <xf numFmtId="9" fontId="67" fillId="34" borderId="79" xfId="67" applyNumberFormat="1" applyFont="1" applyFill="1" applyBorder="1" applyAlignment="1" applyProtection="1">
      <alignment horizontal="center" vertical="center"/>
      <protection/>
    </xf>
    <xf numFmtId="166" fontId="67" fillId="34" borderId="74" xfId="49" applyFont="1" applyFill="1" applyBorder="1" applyAlignment="1" applyProtection="1">
      <alignment horizontal="center" vertical="center"/>
      <protection/>
    </xf>
    <xf numFmtId="166" fontId="67" fillId="34" borderId="75" xfId="49" applyFont="1" applyFill="1" applyBorder="1" applyAlignment="1" applyProtection="1">
      <alignment horizontal="center" vertical="center"/>
      <protection/>
    </xf>
    <xf numFmtId="166" fontId="70" fillId="34" borderId="73" xfId="49" applyFont="1" applyFill="1" applyBorder="1" applyAlignment="1" applyProtection="1">
      <alignment horizontal="center" vertical="center"/>
      <protection/>
    </xf>
    <xf numFmtId="166" fontId="70" fillId="34" borderId="77" xfId="49" applyFont="1" applyFill="1" applyBorder="1" applyAlignment="1" applyProtection="1">
      <alignment horizontal="center" vertical="center"/>
      <protection/>
    </xf>
    <xf numFmtId="0" fontId="3" fillId="0" borderId="59" xfId="45" applyFont="1" applyBorder="1" applyAlignment="1" applyProtection="1">
      <alignment horizontal="center" vertical="center" wrapText="1"/>
      <protection/>
    </xf>
    <xf numFmtId="0" fontId="67" fillId="34" borderId="13" xfId="45" applyFont="1" applyFill="1" applyBorder="1" applyAlignment="1" applyProtection="1">
      <alignment horizontal="center" vertical="center" wrapText="1"/>
      <protection/>
    </xf>
    <xf numFmtId="0" fontId="4" fillId="0" borderId="6" xfId="45" applyFont="1" applyBorder="1" applyAlignment="1" applyProtection="1">
      <alignment horizontal="left" vertical="center" wrapText="1"/>
      <protection/>
    </xf>
  </cellXfs>
  <cellStyles count="11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2 2" xfId="52"/>
    <cellStyle name="Moeda 2 3" xfId="53"/>
    <cellStyle name="Moeda 3" xfId="54"/>
    <cellStyle name="Moeda 3 2" xfId="55"/>
    <cellStyle name="Moeda 3 2 2" xfId="56"/>
    <cellStyle name="Moeda 3 2 3" xfId="57"/>
    <cellStyle name="Moeda 4" xfId="58"/>
    <cellStyle name="Moeda 5" xfId="59"/>
    <cellStyle name="Moeda 6" xfId="60"/>
    <cellStyle name="Neutra" xfId="61"/>
    <cellStyle name="Normal 10" xfId="62"/>
    <cellStyle name="Normal 10 2" xfId="63"/>
    <cellStyle name="Normal 10 3" xfId="64"/>
    <cellStyle name="Normal 10 4" xfId="65"/>
    <cellStyle name="Normal 11" xfId="66"/>
    <cellStyle name="Normal 2" xfId="67"/>
    <cellStyle name="Normal 2 2" xfId="68"/>
    <cellStyle name="Normal 2 3" xfId="69"/>
    <cellStyle name="Normal 2 4" xfId="70"/>
    <cellStyle name="Normal 2 4 2" xfId="71"/>
    <cellStyle name="Normal 2 4 3" xfId="72"/>
    <cellStyle name="Normal 2 5" xfId="73"/>
    <cellStyle name="Normal 2 5 2" xfId="74"/>
    <cellStyle name="Normal 2 5 3" xfId="75"/>
    <cellStyle name="Normal 2 5 4" xfId="76"/>
    <cellStyle name="Normal 3" xfId="77"/>
    <cellStyle name="Normal 3 2" xfId="78"/>
    <cellStyle name="Normal 3 3" xfId="79"/>
    <cellStyle name="Normal 4" xfId="80"/>
    <cellStyle name="Normal 4 2" xfId="81"/>
    <cellStyle name="Normal 4 3" xfId="82"/>
    <cellStyle name="Normal 4 3 2" xfId="83"/>
    <cellStyle name="Normal 4 3 3" xfId="84"/>
    <cellStyle name="Normal 4 4" xfId="85"/>
    <cellStyle name="Normal 4 4 2" xfId="86"/>
    <cellStyle name="Normal 5" xfId="87"/>
    <cellStyle name="Normal 5 2" xfId="88"/>
    <cellStyle name="Normal 6" xfId="89"/>
    <cellStyle name="Normal 7" xfId="90"/>
    <cellStyle name="Normal 8" xfId="91"/>
    <cellStyle name="Normal 8 2" xfId="92"/>
    <cellStyle name="Normal 8 3" xfId="93"/>
    <cellStyle name="Normal 9" xfId="94"/>
    <cellStyle name="Normal 9 2" xfId="95"/>
    <cellStyle name="Normal 9 3" xfId="96"/>
    <cellStyle name="Normal_Orçamento RETIFICADO DA OBRA JUNHO - CERTO" xfId="97"/>
    <cellStyle name="Nota" xfId="98"/>
    <cellStyle name="planilhas" xfId="99"/>
    <cellStyle name="Percent" xfId="100"/>
    <cellStyle name="Porcentagem 2" xfId="101"/>
    <cellStyle name="Porcentagem 2 2" xfId="102"/>
    <cellStyle name="Porcentagem 2 3" xfId="103"/>
    <cellStyle name="Porcentagem 3" xfId="104"/>
    <cellStyle name="Saída" xfId="105"/>
    <cellStyle name="Comma [0]" xfId="106"/>
    <cellStyle name="Separador de milhares 2" xfId="107"/>
    <cellStyle name="Separador de milhares 3" xfId="108"/>
    <cellStyle name="Separador de milhares 3 2" xfId="109"/>
    <cellStyle name="Separador de milhares 3 3" xfId="110"/>
    <cellStyle name="Separador de milhares 3 4" xfId="111"/>
    <cellStyle name="Separador de milhares 4" xfId="112"/>
    <cellStyle name="SNEVERS" xfId="113"/>
    <cellStyle name="Texto de Aviso" xfId="114"/>
    <cellStyle name="Texto Explicativo" xfId="115"/>
    <cellStyle name="Título" xfId="116"/>
    <cellStyle name="Título 1" xfId="117"/>
    <cellStyle name="Título 2" xfId="118"/>
    <cellStyle name="Título 3" xfId="119"/>
    <cellStyle name="Título 4" xfId="120"/>
    <cellStyle name="Total" xfId="121"/>
    <cellStyle name="Comma" xfId="122"/>
    <cellStyle name="Vírgula 2" xfId="123"/>
    <cellStyle name="Vírgula 2 2" xfId="124"/>
    <cellStyle name="Vírgula 2 3" xfId="125"/>
    <cellStyle name="Vírgula 3" xfId="126"/>
    <cellStyle name="Vírgula 4" xfId="127"/>
  </cellStyles>
  <dxfs count="581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showZeros="0" tabSelected="1" view="pageBreakPreview" zoomScaleSheetLayoutView="100" workbookViewId="0" topLeftCell="A1">
      <selection activeCell="G29" sqref="G29:G35"/>
    </sheetView>
  </sheetViews>
  <sheetFormatPr defaultColWidth="9.140625" defaultRowHeight="12.75" outlineLevelRow="1"/>
  <cols>
    <col min="1" max="1" width="12.00390625" style="34" customWidth="1"/>
    <col min="2" max="2" width="12.140625" style="34" customWidth="1"/>
    <col min="3" max="3" width="15.00390625" style="98" customWidth="1"/>
    <col min="4" max="4" width="55.140625" style="127" customWidth="1"/>
    <col min="5" max="5" width="10.7109375" style="34" customWidth="1"/>
    <col min="6" max="6" width="11.7109375" style="128" customWidth="1"/>
    <col min="7" max="7" width="14.00390625" style="118" customWidth="1"/>
    <col min="8" max="8" width="20.57421875" style="129" customWidth="1"/>
    <col min="9" max="9" width="10.421875" style="123" customWidth="1"/>
    <col min="10" max="10" width="14.00390625" style="9" bestFit="1" customWidth="1"/>
    <col min="11" max="16384" width="9.140625" style="9" customWidth="1"/>
  </cols>
  <sheetData>
    <row r="1" spans="1:9" ht="21" customHeight="1">
      <c r="A1" s="95"/>
      <c r="B1" s="71"/>
      <c r="C1" s="96"/>
      <c r="D1" s="130"/>
      <c r="E1" s="130"/>
      <c r="F1" s="130"/>
      <c r="G1" s="130"/>
      <c r="H1" s="130"/>
      <c r="I1" s="131"/>
    </row>
    <row r="2" spans="1:9" ht="21" customHeight="1">
      <c r="A2" s="97"/>
      <c r="B2" s="21"/>
      <c r="D2" s="24"/>
      <c r="E2" s="24"/>
      <c r="F2" s="24"/>
      <c r="G2" s="24"/>
      <c r="H2" s="24"/>
      <c r="I2" s="132"/>
    </row>
    <row r="3" spans="1:9" ht="21" customHeight="1">
      <c r="A3" s="97"/>
      <c r="B3" s="21"/>
      <c r="D3" s="25"/>
      <c r="E3" s="25"/>
      <c r="F3" s="25"/>
      <c r="G3" s="25"/>
      <c r="H3" s="25"/>
      <c r="I3" s="133"/>
    </row>
    <row r="4" spans="1:9" ht="21" customHeight="1">
      <c r="A4" s="97"/>
      <c r="B4" s="21"/>
      <c r="D4" s="99"/>
      <c r="E4" s="99"/>
      <c r="F4" s="99"/>
      <c r="G4" s="99"/>
      <c r="H4" s="99"/>
      <c r="I4" s="100"/>
    </row>
    <row r="5" spans="1:9" ht="21" customHeight="1" thickBot="1">
      <c r="A5" s="97"/>
      <c r="B5" s="21"/>
      <c r="D5" s="101"/>
      <c r="E5" s="102"/>
      <c r="F5" s="103"/>
      <c r="G5" s="102"/>
      <c r="H5" s="102"/>
      <c r="I5" s="73"/>
    </row>
    <row r="6" spans="1:9" s="10" customFormat="1" ht="15.75">
      <c r="A6" s="134" t="s">
        <v>0</v>
      </c>
      <c r="B6" s="135"/>
      <c r="C6" s="136"/>
      <c r="D6" s="137" t="s">
        <v>92</v>
      </c>
      <c r="E6" s="135"/>
      <c r="F6" s="138"/>
      <c r="G6" s="138"/>
      <c r="H6" s="138"/>
      <c r="I6" s="139"/>
    </row>
    <row r="7" spans="1:9" s="10" customFormat="1" ht="4.5" customHeight="1">
      <c r="A7" s="140"/>
      <c r="B7" s="141"/>
      <c r="C7" s="61"/>
      <c r="D7" s="54"/>
      <c r="E7" s="141"/>
      <c r="F7" s="142"/>
      <c r="G7" s="142"/>
      <c r="H7" s="142"/>
      <c r="I7" s="143"/>
    </row>
    <row r="8" spans="1:9" s="10" customFormat="1" ht="15.75">
      <c r="A8" s="144" t="s">
        <v>1</v>
      </c>
      <c r="B8" s="145"/>
      <c r="C8" s="146"/>
      <c r="D8" s="145" t="s">
        <v>93</v>
      </c>
      <c r="E8" s="141"/>
      <c r="F8" s="261"/>
      <c r="G8" s="261"/>
      <c r="H8" s="16"/>
      <c r="I8" s="147"/>
    </row>
    <row r="9" spans="1:9" s="10" customFormat="1" ht="4.5" customHeight="1">
      <c r="A9" s="144"/>
      <c r="B9" s="145"/>
      <c r="C9" s="146"/>
      <c r="D9" s="145"/>
      <c r="E9" s="141"/>
      <c r="F9" s="148"/>
      <c r="G9" s="141"/>
      <c r="H9" s="141"/>
      <c r="I9" s="147"/>
    </row>
    <row r="10" spans="1:9" s="10" customFormat="1" ht="15.75">
      <c r="A10" s="144" t="s">
        <v>2</v>
      </c>
      <c r="B10" s="145"/>
      <c r="C10" s="146"/>
      <c r="D10" s="145" t="s">
        <v>51</v>
      </c>
      <c r="E10" s="141"/>
      <c r="F10" s="261" t="s">
        <v>3</v>
      </c>
      <c r="G10" s="261"/>
      <c r="H10" s="149">
        <f>G89</f>
        <v>0</v>
      </c>
      <c r="I10" s="20"/>
    </row>
    <row r="11" spans="1:9" s="10" customFormat="1" ht="4.5" customHeight="1" thickBot="1">
      <c r="A11" s="251"/>
      <c r="B11" s="252"/>
      <c r="C11" s="253"/>
      <c r="D11" s="254"/>
      <c r="E11" s="252"/>
      <c r="F11" s="255"/>
      <c r="G11" s="255"/>
      <c r="H11" s="256"/>
      <c r="I11" s="257"/>
    </row>
    <row r="12" spans="1:9" ht="13.5" thickBot="1">
      <c r="A12" s="150"/>
      <c r="B12" s="151"/>
      <c r="C12" s="152"/>
      <c r="D12" s="153"/>
      <c r="E12" s="154"/>
      <c r="F12" s="155"/>
      <c r="G12" s="154"/>
      <c r="H12" s="154"/>
      <c r="I12" s="156"/>
    </row>
    <row r="13" spans="1:9" s="11" customFormat="1" ht="36.75" thickBot="1">
      <c r="A13" s="157" t="s">
        <v>30</v>
      </c>
      <c r="B13" s="157" t="s">
        <v>36</v>
      </c>
      <c r="C13" s="66" t="s">
        <v>6</v>
      </c>
      <c r="D13" s="158" t="s">
        <v>43</v>
      </c>
      <c r="E13" s="159" t="s">
        <v>8</v>
      </c>
      <c r="F13" s="160" t="s">
        <v>9</v>
      </c>
      <c r="G13" s="161" t="s">
        <v>45</v>
      </c>
      <c r="H13" s="8" t="s">
        <v>37</v>
      </c>
      <c r="I13" s="162" t="s">
        <v>10</v>
      </c>
    </row>
    <row r="14" spans="1:9" s="12" customFormat="1" ht="15.75" thickBot="1">
      <c r="A14" s="266">
        <v>1</v>
      </c>
      <c r="B14" s="267"/>
      <c r="C14" s="163"/>
      <c r="D14" s="164" t="s">
        <v>46</v>
      </c>
      <c r="E14" s="165">
        <f>SUM(E15)</f>
        <v>0</v>
      </c>
      <c r="F14" s="165"/>
      <c r="G14" s="165"/>
      <c r="H14" s="18"/>
      <c r="I14" s="7" t="e">
        <f>E14/$G$88</f>
        <v>#DIV/0!</v>
      </c>
    </row>
    <row r="15" spans="1:9" ht="12.75" outlineLevel="1">
      <c r="A15" s="262" t="s">
        <v>13</v>
      </c>
      <c r="B15" s="263"/>
      <c r="C15" s="166"/>
      <c r="D15" s="167" t="str">
        <f>D14</f>
        <v>CEMEB MARIA ZIBINA DE CARVALHO</v>
      </c>
      <c r="E15" s="17">
        <f>SUM(H16:H24)</f>
        <v>0</v>
      </c>
      <c r="F15" s="17"/>
      <c r="G15" s="17"/>
      <c r="H15" s="17"/>
      <c r="I15" s="15" t="e">
        <f>E15/$G$88</f>
        <v>#DIV/0!</v>
      </c>
    </row>
    <row r="16" spans="1:9" ht="25.5" outlineLevel="1">
      <c r="A16" s="168" t="s">
        <v>14</v>
      </c>
      <c r="B16" s="169">
        <v>97629</v>
      </c>
      <c r="C16" s="170" t="s">
        <v>180</v>
      </c>
      <c r="D16" s="171" t="s">
        <v>142</v>
      </c>
      <c r="E16" s="172" t="s">
        <v>143</v>
      </c>
      <c r="F16" s="173">
        <v>17.198337000000002</v>
      </c>
      <c r="G16" s="104"/>
      <c r="H16" s="174">
        <f aca="true" t="shared" si="0" ref="H16:H24">ROUND(_xlfn.IFERROR(F16*G16," - "),2)</f>
        <v>0</v>
      </c>
      <c r="I16" s="175" t="e">
        <f aca="true" t="shared" si="1" ref="I16:I24">H16/$G$88</f>
        <v>#DIV/0!</v>
      </c>
    </row>
    <row r="17" spans="1:9" ht="12.75" outlineLevel="1">
      <c r="A17" s="168" t="s">
        <v>15</v>
      </c>
      <c r="B17" s="169" t="s">
        <v>75</v>
      </c>
      <c r="C17" s="170" t="s">
        <v>181</v>
      </c>
      <c r="D17" s="171" t="s">
        <v>144</v>
      </c>
      <c r="E17" s="172" t="s">
        <v>17</v>
      </c>
      <c r="F17" s="173">
        <v>33.27</v>
      </c>
      <c r="G17" s="104"/>
      <c r="H17" s="174">
        <f t="shared" si="0"/>
        <v>0</v>
      </c>
      <c r="I17" s="175" t="e">
        <f t="shared" si="1"/>
        <v>#DIV/0!</v>
      </c>
    </row>
    <row r="18" spans="1:9" ht="12.75" outlineLevel="1">
      <c r="A18" s="168" t="s">
        <v>16</v>
      </c>
      <c r="B18" s="169" t="s">
        <v>83</v>
      </c>
      <c r="C18" s="170" t="s">
        <v>181</v>
      </c>
      <c r="D18" s="171" t="s">
        <v>145</v>
      </c>
      <c r="E18" s="172" t="s">
        <v>29</v>
      </c>
      <c r="F18" s="173">
        <v>6</v>
      </c>
      <c r="G18" s="104"/>
      <c r="H18" s="174">
        <f>ROUND(_xlfn.IFERROR(F18*G18," - "),2)</f>
        <v>0</v>
      </c>
      <c r="I18" s="175" t="e">
        <f t="shared" si="1"/>
        <v>#DIV/0!</v>
      </c>
    </row>
    <row r="19" spans="1:9" ht="12.75" outlineLevel="1">
      <c r="A19" s="168" t="s">
        <v>52</v>
      </c>
      <c r="B19" s="169" t="s">
        <v>72</v>
      </c>
      <c r="C19" s="170" t="s">
        <v>181</v>
      </c>
      <c r="D19" s="171" t="s">
        <v>146</v>
      </c>
      <c r="E19" s="172" t="s">
        <v>147</v>
      </c>
      <c r="F19" s="173">
        <v>30.221</v>
      </c>
      <c r="G19" s="104"/>
      <c r="H19" s="174">
        <f t="shared" si="0"/>
        <v>0</v>
      </c>
      <c r="I19" s="175" t="e">
        <f t="shared" si="1"/>
        <v>#DIV/0!</v>
      </c>
    </row>
    <row r="20" spans="1:9" ht="25.5" outlineLevel="1">
      <c r="A20" s="168" t="s">
        <v>53</v>
      </c>
      <c r="B20" s="169" t="s">
        <v>73</v>
      </c>
      <c r="C20" s="170" t="s">
        <v>181</v>
      </c>
      <c r="D20" s="171" t="s">
        <v>148</v>
      </c>
      <c r="E20" s="172" t="s">
        <v>147</v>
      </c>
      <c r="F20" s="173">
        <v>13.75</v>
      </c>
      <c r="G20" s="104"/>
      <c r="H20" s="174">
        <f t="shared" si="0"/>
        <v>0</v>
      </c>
      <c r="I20" s="175" t="e">
        <f t="shared" si="1"/>
        <v>#DIV/0!</v>
      </c>
    </row>
    <row r="21" spans="1:9" ht="12.75" outlineLevel="1">
      <c r="A21" s="168" t="s">
        <v>54</v>
      </c>
      <c r="B21" s="169" t="s">
        <v>76</v>
      </c>
      <c r="C21" s="170" t="s">
        <v>181</v>
      </c>
      <c r="D21" s="171" t="s">
        <v>149</v>
      </c>
      <c r="E21" s="172" t="s">
        <v>147</v>
      </c>
      <c r="F21" s="173">
        <v>13.75</v>
      </c>
      <c r="G21" s="104"/>
      <c r="H21" s="174">
        <f t="shared" si="0"/>
        <v>0</v>
      </c>
      <c r="I21" s="175" t="e">
        <f t="shared" si="1"/>
        <v>#DIV/0!</v>
      </c>
    </row>
    <row r="22" spans="1:9" ht="12.75" outlineLevel="1">
      <c r="A22" s="168" t="s">
        <v>55</v>
      </c>
      <c r="B22" s="169" t="s">
        <v>74</v>
      </c>
      <c r="C22" s="170" t="s">
        <v>181</v>
      </c>
      <c r="D22" s="171" t="s">
        <v>150</v>
      </c>
      <c r="E22" s="172" t="s">
        <v>17</v>
      </c>
      <c r="F22" s="173">
        <v>43.44</v>
      </c>
      <c r="G22" s="104"/>
      <c r="H22" s="174">
        <f t="shared" si="0"/>
        <v>0</v>
      </c>
      <c r="I22" s="175" t="e">
        <f t="shared" si="1"/>
        <v>#DIV/0!</v>
      </c>
    </row>
    <row r="23" spans="1:9" ht="12.75" outlineLevel="1">
      <c r="A23" s="168" t="s">
        <v>56</v>
      </c>
      <c r="B23" s="169" t="s">
        <v>84</v>
      </c>
      <c r="C23" s="170" t="s">
        <v>151</v>
      </c>
      <c r="D23" s="171" t="s">
        <v>85</v>
      </c>
      <c r="E23" s="172" t="s">
        <v>38</v>
      </c>
      <c r="F23" s="173">
        <v>1</v>
      </c>
      <c r="G23" s="104"/>
      <c r="H23" s="174">
        <f t="shared" si="0"/>
        <v>0</v>
      </c>
      <c r="I23" s="175" t="e">
        <f t="shared" si="1"/>
        <v>#DIV/0!</v>
      </c>
    </row>
    <row r="24" spans="1:9" ht="13.5" outlineLevel="1" thickBot="1">
      <c r="A24" s="168" t="s">
        <v>137</v>
      </c>
      <c r="B24" s="169" t="s">
        <v>84</v>
      </c>
      <c r="C24" s="170" t="s">
        <v>151</v>
      </c>
      <c r="D24" s="171" t="s">
        <v>86</v>
      </c>
      <c r="E24" s="172" t="s">
        <v>38</v>
      </c>
      <c r="F24" s="173">
        <v>1</v>
      </c>
      <c r="G24" s="104"/>
      <c r="H24" s="174">
        <f t="shared" si="0"/>
        <v>0</v>
      </c>
      <c r="I24" s="175" t="e">
        <f t="shared" si="1"/>
        <v>#DIV/0!</v>
      </c>
    </row>
    <row r="25" spans="1:9" ht="15.75" thickBot="1">
      <c r="A25" s="264">
        <v>2</v>
      </c>
      <c r="B25" s="265"/>
      <c r="C25" s="163"/>
      <c r="D25" s="164" t="s">
        <v>47</v>
      </c>
      <c r="E25" s="165">
        <f>SUM(E26)</f>
        <v>0</v>
      </c>
      <c r="F25" s="165"/>
      <c r="G25" s="165"/>
      <c r="H25" s="18"/>
      <c r="I25" s="7" t="e">
        <f>E25/$G$88</f>
        <v>#DIV/0!</v>
      </c>
    </row>
    <row r="26" spans="1:9" ht="12.75" outlineLevel="1">
      <c r="A26" s="258" t="s">
        <v>18</v>
      </c>
      <c r="B26" s="259"/>
      <c r="C26" s="166"/>
      <c r="D26" s="167" t="str">
        <f>D25</f>
        <v>CEMEB MAGALI TREVIZAN</v>
      </c>
      <c r="E26" s="17">
        <f>SUM(H27:H54)</f>
        <v>0</v>
      </c>
      <c r="F26" s="17"/>
      <c r="G26" s="17"/>
      <c r="H26" s="17"/>
      <c r="I26" s="15" t="e">
        <f>E26/$G$88</f>
        <v>#DIV/0!</v>
      </c>
    </row>
    <row r="27" spans="1:9" ht="12.75" outlineLevel="1">
      <c r="A27" s="176" t="s">
        <v>19</v>
      </c>
      <c r="B27" s="177" t="s">
        <v>42</v>
      </c>
      <c r="C27" s="170" t="s">
        <v>182</v>
      </c>
      <c r="D27" s="171" t="s">
        <v>132</v>
      </c>
      <c r="E27" s="172" t="s">
        <v>29</v>
      </c>
      <c r="F27" s="178">
        <v>2</v>
      </c>
      <c r="G27" s="104"/>
      <c r="H27" s="174">
        <f aca="true" t="shared" si="2" ref="H27:H54">ROUND(_xlfn.IFERROR(F27*G27," - "),2)</f>
        <v>0</v>
      </c>
      <c r="I27" s="179" t="e">
        <f aca="true" t="shared" si="3" ref="I27:I54">H27/$G$88</f>
        <v>#DIV/0!</v>
      </c>
    </row>
    <row r="28" spans="1:9" ht="25.5" outlineLevel="1">
      <c r="A28" s="176" t="s">
        <v>88</v>
      </c>
      <c r="B28" s="177" t="s">
        <v>42</v>
      </c>
      <c r="C28" s="170" t="s">
        <v>182</v>
      </c>
      <c r="D28" s="171" t="s">
        <v>133</v>
      </c>
      <c r="E28" s="172" t="s">
        <v>29</v>
      </c>
      <c r="F28" s="178">
        <v>4</v>
      </c>
      <c r="G28" s="104"/>
      <c r="H28" s="174">
        <f t="shared" si="2"/>
        <v>0</v>
      </c>
      <c r="I28" s="179" t="e">
        <f t="shared" si="3"/>
        <v>#DIV/0!</v>
      </c>
    </row>
    <row r="29" spans="1:9" ht="12.75" outlineLevel="1">
      <c r="A29" s="176" t="s">
        <v>89</v>
      </c>
      <c r="B29" s="177" t="s">
        <v>42</v>
      </c>
      <c r="C29" s="170" t="s">
        <v>182</v>
      </c>
      <c r="D29" s="171" t="s">
        <v>134</v>
      </c>
      <c r="E29" s="172" t="s">
        <v>29</v>
      </c>
      <c r="F29" s="178">
        <v>3</v>
      </c>
      <c r="G29" s="104"/>
      <c r="H29" s="174">
        <f t="shared" si="2"/>
        <v>0</v>
      </c>
      <c r="I29" s="179" t="e">
        <f t="shared" si="3"/>
        <v>#DIV/0!</v>
      </c>
    </row>
    <row r="30" spans="1:9" ht="25.5" outlineLevel="1">
      <c r="A30" s="176" t="s">
        <v>90</v>
      </c>
      <c r="B30" s="177">
        <v>97629</v>
      </c>
      <c r="C30" s="170" t="s">
        <v>180</v>
      </c>
      <c r="D30" s="171" t="s">
        <v>142</v>
      </c>
      <c r="E30" s="172" t="s">
        <v>143</v>
      </c>
      <c r="F30" s="178">
        <v>1.371</v>
      </c>
      <c r="G30" s="104"/>
      <c r="H30" s="174">
        <f t="shared" si="2"/>
        <v>0</v>
      </c>
      <c r="I30" s="179" t="e">
        <f t="shared" si="3"/>
        <v>#DIV/0!</v>
      </c>
    </row>
    <row r="31" spans="1:9" ht="12.75" outlineLevel="1">
      <c r="A31" s="176" t="s">
        <v>91</v>
      </c>
      <c r="B31" s="169" t="s">
        <v>83</v>
      </c>
      <c r="C31" s="170" t="s">
        <v>181</v>
      </c>
      <c r="D31" s="171" t="s">
        <v>145</v>
      </c>
      <c r="E31" s="172" t="s">
        <v>29</v>
      </c>
      <c r="F31" s="178">
        <v>5</v>
      </c>
      <c r="G31" s="104"/>
      <c r="H31" s="174">
        <f t="shared" si="2"/>
        <v>0</v>
      </c>
      <c r="I31" s="179" t="e">
        <f t="shared" si="3"/>
        <v>#DIV/0!</v>
      </c>
    </row>
    <row r="32" spans="1:9" ht="12.75" outlineLevel="1">
      <c r="A32" s="176" t="s">
        <v>94</v>
      </c>
      <c r="B32" s="177" t="s">
        <v>82</v>
      </c>
      <c r="C32" s="170" t="s">
        <v>181</v>
      </c>
      <c r="D32" s="171" t="s">
        <v>152</v>
      </c>
      <c r="E32" s="172" t="s">
        <v>29</v>
      </c>
      <c r="F32" s="178">
        <v>1</v>
      </c>
      <c r="G32" s="104"/>
      <c r="H32" s="174">
        <f t="shared" si="2"/>
        <v>0</v>
      </c>
      <c r="I32" s="179" t="e">
        <f t="shared" si="3"/>
        <v>#DIV/0!</v>
      </c>
    </row>
    <row r="33" spans="1:9" ht="25.5" outlineLevel="1">
      <c r="A33" s="176" t="s">
        <v>95</v>
      </c>
      <c r="B33" s="180" t="s">
        <v>62</v>
      </c>
      <c r="C33" s="170" t="s">
        <v>181</v>
      </c>
      <c r="D33" s="171" t="s">
        <v>153</v>
      </c>
      <c r="E33" s="172" t="s">
        <v>39</v>
      </c>
      <c r="F33" s="181">
        <v>2577.5</v>
      </c>
      <c r="G33" s="104"/>
      <c r="H33" s="174">
        <f t="shared" si="2"/>
        <v>0</v>
      </c>
      <c r="I33" s="175" t="e">
        <f t="shared" si="3"/>
        <v>#DIV/0!</v>
      </c>
    </row>
    <row r="34" spans="1:9" ht="51" outlineLevel="1">
      <c r="A34" s="176" t="s">
        <v>96</v>
      </c>
      <c r="B34" s="180">
        <v>93962</v>
      </c>
      <c r="C34" s="170" t="s">
        <v>180</v>
      </c>
      <c r="D34" s="171" t="s">
        <v>154</v>
      </c>
      <c r="E34" s="172" t="s">
        <v>17</v>
      </c>
      <c r="F34" s="173">
        <v>24.3</v>
      </c>
      <c r="G34" s="104"/>
      <c r="H34" s="174">
        <f t="shared" si="2"/>
        <v>0</v>
      </c>
      <c r="I34" s="175" t="e">
        <f t="shared" si="3"/>
        <v>#DIV/0!</v>
      </c>
    </row>
    <row r="35" spans="1:9" ht="51" outlineLevel="1">
      <c r="A35" s="176" t="s">
        <v>111</v>
      </c>
      <c r="B35" s="180">
        <v>91069</v>
      </c>
      <c r="C35" s="170" t="s">
        <v>180</v>
      </c>
      <c r="D35" s="171" t="s">
        <v>155</v>
      </c>
      <c r="E35" s="172" t="s">
        <v>147</v>
      </c>
      <c r="F35" s="173">
        <v>25</v>
      </c>
      <c r="G35" s="104"/>
      <c r="H35" s="174">
        <f t="shared" si="2"/>
        <v>0</v>
      </c>
      <c r="I35" s="175" t="e">
        <f t="shared" si="3"/>
        <v>#DIV/0!</v>
      </c>
    </row>
    <row r="36" spans="1:9" ht="25.5" outlineLevel="1">
      <c r="A36" s="176" t="s">
        <v>112</v>
      </c>
      <c r="B36" s="180">
        <v>83661</v>
      </c>
      <c r="C36" s="170" t="s">
        <v>180</v>
      </c>
      <c r="D36" s="171" t="s">
        <v>156</v>
      </c>
      <c r="E36" s="172" t="s">
        <v>17</v>
      </c>
      <c r="F36" s="173">
        <v>63.9</v>
      </c>
      <c r="G36" s="104"/>
      <c r="H36" s="174">
        <f t="shared" si="2"/>
        <v>0</v>
      </c>
      <c r="I36" s="175" t="e">
        <f t="shared" si="3"/>
        <v>#DIV/0!</v>
      </c>
    </row>
    <row r="37" spans="1:9" ht="12.75" outlineLevel="1">
      <c r="A37" s="176" t="s">
        <v>113</v>
      </c>
      <c r="B37" s="180" t="s">
        <v>57</v>
      </c>
      <c r="C37" s="170" t="s">
        <v>181</v>
      </c>
      <c r="D37" s="171" t="s">
        <v>157</v>
      </c>
      <c r="E37" s="172" t="s">
        <v>143</v>
      </c>
      <c r="F37" s="173">
        <v>15.27</v>
      </c>
      <c r="G37" s="104"/>
      <c r="H37" s="174">
        <f t="shared" si="2"/>
        <v>0</v>
      </c>
      <c r="I37" s="175" t="e">
        <f t="shared" si="3"/>
        <v>#DIV/0!</v>
      </c>
    </row>
    <row r="38" spans="1:9" ht="12.75" outlineLevel="1">
      <c r="A38" s="176" t="s">
        <v>114</v>
      </c>
      <c r="B38" s="180" t="s">
        <v>58</v>
      </c>
      <c r="C38" s="170" t="s">
        <v>181</v>
      </c>
      <c r="D38" s="171" t="s">
        <v>158</v>
      </c>
      <c r="E38" s="172" t="s">
        <v>147</v>
      </c>
      <c r="F38" s="173">
        <v>7.829999999999999</v>
      </c>
      <c r="G38" s="104"/>
      <c r="H38" s="174">
        <f t="shared" si="2"/>
        <v>0</v>
      </c>
      <c r="I38" s="175" t="e">
        <f t="shared" si="3"/>
        <v>#DIV/0!</v>
      </c>
    </row>
    <row r="39" spans="1:9" ht="12.75" outlineLevel="1">
      <c r="A39" s="176" t="s">
        <v>115</v>
      </c>
      <c r="B39" s="180" t="s">
        <v>59</v>
      </c>
      <c r="C39" s="170" t="s">
        <v>181</v>
      </c>
      <c r="D39" s="171" t="s">
        <v>159</v>
      </c>
      <c r="E39" s="172" t="s">
        <v>143</v>
      </c>
      <c r="F39" s="173">
        <v>3.72</v>
      </c>
      <c r="G39" s="104"/>
      <c r="H39" s="174">
        <f t="shared" si="2"/>
        <v>0</v>
      </c>
      <c r="I39" s="175" t="e">
        <f t="shared" si="3"/>
        <v>#DIV/0!</v>
      </c>
    </row>
    <row r="40" spans="1:9" ht="12.75" outlineLevel="1">
      <c r="A40" s="176" t="s">
        <v>116</v>
      </c>
      <c r="B40" s="180" t="s">
        <v>60</v>
      </c>
      <c r="C40" s="170" t="s">
        <v>181</v>
      </c>
      <c r="D40" s="171" t="s">
        <v>160</v>
      </c>
      <c r="E40" s="172" t="s">
        <v>147</v>
      </c>
      <c r="F40" s="173">
        <v>27.6</v>
      </c>
      <c r="G40" s="104"/>
      <c r="H40" s="174">
        <f t="shared" si="2"/>
        <v>0</v>
      </c>
      <c r="I40" s="175" t="e">
        <f t="shared" si="3"/>
        <v>#DIV/0!</v>
      </c>
    </row>
    <row r="41" spans="1:9" ht="12.75" outlineLevel="1">
      <c r="A41" s="176" t="s">
        <v>117</v>
      </c>
      <c r="B41" s="180" t="s">
        <v>64</v>
      </c>
      <c r="C41" s="170" t="s">
        <v>181</v>
      </c>
      <c r="D41" s="171" t="s">
        <v>161</v>
      </c>
      <c r="E41" s="172" t="s">
        <v>39</v>
      </c>
      <c r="F41" s="181">
        <v>320</v>
      </c>
      <c r="G41" s="104"/>
      <c r="H41" s="174">
        <f t="shared" si="2"/>
        <v>0</v>
      </c>
      <c r="I41" s="175" t="e">
        <f t="shared" si="3"/>
        <v>#DIV/0!</v>
      </c>
    </row>
    <row r="42" spans="1:9" ht="12.75" outlineLevel="1">
      <c r="A42" s="176" t="s">
        <v>118</v>
      </c>
      <c r="B42" s="180" t="s">
        <v>61</v>
      </c>
      <c r="C42" s="170" t="s">
        <v>181</v>
      </c>
      <c r="D42" s="171" t="s">
        <v>162</v>
      </c>
      <c r="E42" s="172" t="s">
        <v>143</v>
      </c>
      <c r="F42" s="181">
        <v>3.2</v>
      </c>
      <c r="G42" s="104"/>
      <c r="H42" s="174">
        <f t="shared" si="2"/>
        <v>0</v>
      </c>
      <c r="I42" s="175" t="e">
        <f t="shared" si="3"/>
        <v>#DIV/0!</v>
      </c>
    </row>
    <row r="43" spans="1:9" ht="12.75" outlineLevel="1">
      <c r="A43" s="176" t="s">
        <v>119</v>
      </c>
      <c r="B43" s="180" t="s">
        <v>80</v>
      </c>
      <c r="C43" s="170" t="s">
        <v>181</v>
      </c>
      <c r="D43" s="171" t="s">
        <v>163</v>
      </c>
      <c r="E43" s="172" t="s">
        <v>147</v>
      </c>
      <c r="F43" s="181">
        <v>4.33</v>
      </c>
      <c r="G43" s="104"/>
      <c r="H43" s="174">
        <f t="shared" si="2"/>
        <v>0</v>
      </c>
      <c r="I43" s="175" t="e">
        <f t="shared" si="3"/>
        <v>#DIV/0!</v>
      </c>
    </row>
    <row r="44" spans="1:9" ht="12.75" outlineLevel="1">
      <c r="A44" s="176" t="s">
        <v>120</v>
      </c>
      <c r="B44" s="180" t="s">
        <v>66</v>
      </c>
      <c r="C44" s="170" t="s">
        <v>181</v>
      </c>
      <c r="D44" s="171" t="s">
        <v>164</v>
      </c>
      <c r="E44" s="172" t="s">
        <v>147</v>
      </c>
      <c r="F44" s="173">
        <v>31.1</v>
      </c>
      <c r="G44" s="104"/>
      <c r="H44" s="174">
        <f t="shared" si="2"/>
        <v>0</v>
      </c>
      <c r="I44" s="175" t="e">
        <f t="shared" si="3"/>
        <v>#DIV/0!</v>
      </c>
    </row>
    <row r="45" spans="1:10" ht="12.75" outlineLevel="1">
      <c r="A45" s="176" t="s">
        <v>124</v>
      </c>
      <c r="B45" s="180" t="s">
        <v>67</v>
      </c>
      <c r="C45" s="170" t="s">
        <v>181</v>
      </c>
      <c r="D45" s="171" t="s">
        <v>165</v>
      </c>
      <c r="E45" s="172" t="s">
        <v>17</v>
      </c>
      <c r="F45" s="173">
        <v>30.3</v>
      </c>
      <c r="G45" s="104"/>
      <c r="H45" s="174">
        <f t="shared" si="2"/>
        <v>0</v>
      </c>
      <c r="I45" s="175" t="e">
        <f t="shared" si="3"/>
        <v>#DIV/0!</v>
      </c>
      <c r="J45" s="94"/>
    </row>
    <row r="46" spans="1:9" ht="25.5" outlineLevel="1">
      <c r="A46" s="176" t="s">
        <v>125</v>
      </c>
      <c r="B46" s="180" t="s">
        <v>68</v>
      </c>
      <c r="C46" s="170" t="s">
        <v>181</v>
      </c>
      <c r="D46" s="171" t="s">
        <v>166</v>
      </c>
      <c r="E46" s="172" t="s">
        <v>17</v>
      </c>
      <c r="F46" s="173">
        <v>30.3</v>
      </c>
      <c r="G46" s="104"/>
      <c r="H46" s="174">
        <f t="shared" si="2"/>
        <v>0</v>
      </c>
      <c r="I46" s="175" t="e">
        <f t="shared" si="3"/>
        <v>#DIV/0!</v>
      </c>
    </row>
    <row r="47" spans="1:9" ht="12.75" outlineLevel="1">
      <c r="A47" s="176" t="s">
        <v>126</v>
      </c>
      <c r="B47" s="180" t="s">
        <v>63</v>
      </c>
      <c r="C47" s="170" t="s">
        <v>181</v>
      </c>
      <c r="D47" s="171" t="s">
        <v>167</v>
      </c>
      <c r="E47" s="172" t="s">
        <v>147</v>
      </c>
      <c r="F47" s="181">
        <v>75.35</v>
      </c>
      <c r="G47" s="104"/>
      <c r="H47" s="174">
        <f t="shared" si="2"/>
        <v>0</v>
      </c>
      <c r="I47" s="175" t="e">
        <f t="shared" si="3"/>
        <v>#DIV/0!</v>
      </c>
    </row>
    <row r="48" spans="1:9" ht="12.75" outlineLevel="1">
      <c r="A48" s="176" t="s">
        <v>127</v>
      </c>
      <c r="B48" s="180" t="s">
        <v>65</v>
      </c>
      <c r="C48" s="170" t="s">
        <v>181</v>
      </c>
      <c r="D48" s="171" t="s">
        <v>168</v>
      </c>
      <c r="E48" s="172" t="s">
        <v>17</v>
      </c>
      <c r="F48" s="173">
        <v>2.2</v>
      </c>
      <c r="G48" s="104"/>
      <c r="H48" s="174">
        <f t="shared" si="2"/>
        <v>0</v>
      </c>
      <c r="I48" s="175" t="e">
        <f t="shared" si="3"/>
        <v>#DIV/0!</v>
      </c>
    </row>
    <row r="49" spans="1:9" ht="12.75" outlineLevel="1">
      <c r="A49" s="176" t="s">
        <v>128</v>
      </c>
      <c r="B49" s="180" t="s">
        <v>69</v>
      </c>
      <c r="C49" s="170" t="s">
        <v>181</v>
      </c>
      <c r="D49" s="171" t="s">
        <v>40</v>
      </c>
      <c r="E49" s="172" t="s">
        <v>147</v>
      </c>
      <c r="F49" s="181">
        <v>75.18</v>
      </c>
      <c r="G49" s="104"/>
      <c r="H49" s="174">
        <f t="shared" si="2"/>
        <v>0</v>
      </c>
      <c r="I49" s="175" t="e">
        <f t="shared" si="3"/>
        <v>#DIV/0!</v>
      </c>
    </row>
    <row r="50" spans="1:9" ht="12.75" outlineLevel="1">
      <c r="A50" s="176" t="s">
        <v>129</v>
      </c>
      <c r="B50" s="180" t="s">
        <v>70</v>
      </c>
      <c r="C50" s="170" t="s">
        <v>181</v>
      </c>
      <c r="D50" s="171" t="s">
        <v>169</v>
      </c>
      <c r="E50" s="172" t="s">
        <v>147</v>
      </c>
      <c r="F50" s="181">
        <v>75.18</v>
      </c>
      <c r="G50" s="104"/>
      <c r="H50" s="174">
        <f t="shared" si="2"/>
        <v>0</v>
      </c>
      <c r="I50" s="175" t="e">
        <f t="shared" si="3"/>
        <v>#DIV/0!</v>
      </c>
    </row>
    <row r="51" spans="1:9" ht="12.75" outlineLevel="1">
      <c r="A51" s="176" t="s">
        <v>130</v>
      </c>
      <c r="B51" s="180" t="s">
        <v>71</v>
      </c>
      <c r="C51" s="170" t="s">
        <v>181</v>
      </c>
      <c r="D51" s="171" t="s">
        <v>41</v>
      </c>
      <c r="E51" s="172" t="s">
        <v>147</v>
      </c>
      <c r="F51" s="181">
        <v>75.18</v>
      </c>
      <c r="G51" s="104"/>
      <c r="H51" s="174">
        <f t="shared" si="2"/>
        <v>0</v>
      </c>
      <c r="I51" s="175" t="e">
        <f t="shared" si="3"/>
        <v>#DIV/0!</v>
      </c>
    </row>
    <row r="52" spans="1:9" ht="12.75" outlineLevel="1">
      <c r="A52" s="176" t="s">
        <v>131</v>
      </c>
      <c r="B52" s="180" t="s">
        <v>79</v>
      </c>
      <c r="C52" s="170" t="s">
        <v>181</v>
      </c>
      <c r="D52" s="171" t="s">
        <v>170</v>
      </c>
      <c r="E52" s="172" t="s">
        <v>147</v>
      </c>
      <c r="F52" s="181">
        <v>77.3</v>
      </c>
      <c r="G52" s="104"/>
      <c r="H52" s="174">
        <f t="shared" si="2"/>
        <v>0</v>
      </c>
      <c r="I52" s="175" t="e">
        <f t="shared" si="3"/>
        <v>#DIV/0!</v>
      </c>
    </row>
    <row r="53" spans="1:9" ht="12.75" outlineLevel="1">
      <c r="A53" s="176" t="s">
        <v>139</v>
      </c>
      <c r="B53" s="180" t="s">
        <v>78</v>
      </c>
      <c r="C53" s="170" t="s">
        <v>181</v>
      </c>
      <c r="D53" s="171" t="s">
        <v>171</v>
      </c>
      <c r="E53" s="172" t="s">
        <v>147</v>
      </c>
      <c r="F53" s="181">
        <v>73.44</v>
      </c>
      <c r="G53" s="104"/>
      <c r="H53" s="174">
        <f t="shared" si="2"/>
        <v>0</v>
      </c>
      <c r="I53" s="175" t="e">
        <f t="shared" si="3"/>
        <v>#DIV/0!</v>
      </c>
    </row>
    <row r="54" spans="1:9" ht="13.5" outlineLevel="1" thickBot="1">
      <c r="A54" s="176" t="s">
        <v>140</v>
      </c>
      <c r="B54" s="180" t="s">
        <v>77</v>
      </c>
      <c r="C54" s="170" t="s">
        <v>181</v>
      </c>
      <c r="D54" s="171" t="s">
        <v>172</v>
      </c>
      <c r="E54" s="172" t="s">
        <v>147</v>
      </c>
      <c r="F54" s="181">
        <v>73.44</v>
      </c>
      <c r="G54" s="104"/>
      <c r="H54" s="174">
        <f t="shared" si="2"/>
        <v>0</v>
      </c>
      <c r="I54" s="175" t="e">
        <f t="shared" si="3"/>
        <v>#DIV/0!</v>
      </c>
    </row>
    <row r="55" spans="1:9" ht="15.75" thickBot="1">
      <c r="A55" s="264">
        <v>3</v>
      </c>
      <c r="B55" s="265"/>
      <c r="C55" s="163"/>
      <c r="D55" s="164" t="s">
        <v>48</v>
      </c>
      <c r="E55" s="165">
        <f>SUM(E56)</f>
        <v>0</v>
      </c>
      <c r="F55" s="165"/>
      <c r="G55" s="165"/>
      <c r="H55" s="18"/>
      <c r="I55" s="7" t="e">
        <f>E55/$G$88</f>
        <v>#DIV/0!</v>
      </c>
    </row>
    <row r="56" spans="1:9" ht="12.75" outlineLevel="1">
      <c r="A56" s="258" t="s">
        <v>20</v>
      </c>
      <c r="B56" s="259"/>
      <c r="C56" s="166"/>
      <c r="D56" s="167" t="str">
        <f>D55</f>
        <v>CEMEB FLORIZA NUNES DE CAMARGO</v>
      </c>
      <c r="E56" s="17">
        <f>SUM(H57:H58)</f>
        <v>0</v>
      </c>
      <c r="F56" s="17"/>
      <c r="G56" s="17"/>
      <c r="H56" s="19"/>
      <c r="I56" s="15" t="e">
        <f>E56/$G$88</f>
        <v>#DIV/0!</v>
      </c>
    </row>
    <row r="57" spans="1:9" ht="12.75" outlineLevel="1">
      <c r="A57" s="176" t="s">
        <v>21</v>
      </c>
      <c r="B57" s="169" t="s">
        <v>84</v>
      </c>
      <c r="C57" s="170" t="s">
        <v>151</v>
      </c>
      <c r="D57" s="171" t="s">
        <v>87</v>
      </c>
      <c r="E57" s="172" t="s">
        <v>38</v>
      </c>
      <c r="F57" s="182">
        <v>1</v>
      </c>
      <c r="G57" s="104"/>
      <c r="H57" s="174">
        <f>ROUND(_xlfn.IFERROR(F57*G57," - "),2)</f>
        <v>0</v>
      </c>
      <c r="I57" s="179" t="e">
        <f>H57/$G$88</f>
        <v>#DIV/0!</v>
      </c>
    </row>
    <row r="58" spans="1:9" ht="13.5" outlineLevel="1" thickBot="1">
      <c r="A58" s="176" t="s">
        <v>22</v>
      </c>
      <c r="B58" s="169" t="s">
        <v>84</v>
      </c>
      <c r="C58" s="170" t="s">
        <v>151</v>
      </c>
      <c r="D58" s="171" t="s">
        <v>85</v>
      </c>
      <c r="E58" s="172" t="s">
        <v>38</v>
      </c>
      <c r="F58" s="183">
        <v>1</v>
      </c>
      <c r="G58" s="104"/>
      <c r="H58" s="174">
        <f>ROUND(_xlfn.IFERROR(F58*G58," - "),2)</f>
        <v>0</v>
      </c>
      <c r="I58" s="175" t="e">
        <f>H58/$G$88</f>
        <v>#DIV/0!</v>
      </c>
    </row>
    <row r="59" spans="1:9" ht="15.75" thickBot="1">
      <c r="A59" s="264">
        <v>4</v>
      </c>
      <c r="B59" s="265"/>
      <c r="C59" s="163"/>
      <c r="D59" s="164" t="s">
        <v>49</v>
      </c>
      <c r="E59" s="165">
        <f>SUM(E60)</f>
        <v>0</v>
      </c>
      <c r="F59" s="165"/>
      <c r="G59" s="165"/>
      <c r="H59" s="18"/>
      <c r="I59" s="7" t="e">
        <f>E59/$G$88</f>
        <v>#DIV/0!</v>
      </c>
    </row>
    <row r="60" spans="1:9" ht="12.75" outlineLevel="1">
      <c r="A60" s="258" t="s">
        <v>23</v>
      </c>
      <c r="B60" s="259"/>
      <c r="C60" s="166"/>
      <c r="D60" s="167" t="str">
        <f>D59</f>
        <v>CEMEB BEMVINDO MOREIRA NERY</v>
      </c>
      <c r="E60" s="17">
        <f>SUM(H61:H84)</f>
        <v>0</v>
      </c>
      <c r="F60" s="17"/>
      <c r="G60" s="17"/>
      <c r="H60" s="17"/>
      <c r="I60" s="15" t="e">
        <f>E60/$G$88</f>
        <v>#DIV/0!</v>
      </c>
    </row>
    <row r="61" spans="1:9" ht="12.75" outlineLevel="1">
      <c r="A61" s="184" t="s">
        <v>24</v>
      </c>
      <c r="B61" s="180" t="s">
        <v>42</v>
      </c>
      <c r="C61" s="185" t="s">
        <v>182</v>
      </c>
      <c r="D61" s="186" t="s">
        <v>132</v>
      </c>
      <c r="E61" s="181" t="s">
        <v>29</v>
      </c>
      <c r="F61" s="181">
        <v>2</v>
      </c>
      <c r="G61" s="105"/>
      <c r="H61" s="187">
        <f aca="true" t="shared" si="4" ref="H61:H84">ROUND(_xlfn.IFERROR(F61*G61," - "),2)</f>
        <v>0</v>
      </c>
      <c r="I61" s="188" t="e">
        <f aca="true" t="shared" si="5" ref="I61:I84">H61/$G$88</f>
        <v>#DIV/0!</v>
      </c>
    </row>
    <row r="62" spans="1:9" ht="25.5" outlineLevel="1">
      <c r="A62" s="184" t="s">
        <v>25</v>
      </c>
      <c r="B62" s="180" t="s">
        <v>42</v>
      </c>
      <c r="C62" s="185" t="s">
        <v>182</v>
      </c>
      <c r="D62" s="186" t="s">
        <v>133</v>
      </c>
      <c r="E62" s="181" t="s">
        <v>29</v>
      </c>
      <c r="F62" s="181">
        <v>4</v>
      </c>
      <c r="G62" s="105"/>
      <c r="H62" s="187">
        <f>ROUND(_xlfn.IFERROR(F62*G62," - "),2)</f>
        <v>0</v>
      </c>
      <c r="I62" s="188" t="e">
        <f t="shared" si="5"/>
        <v>#DIV/0!</v>
      </c>
    </row>
    <row r="63" spans="1:9" ht="25.5" outlineLevel="1">
      <c r="A63" s="184" t="s">
        <v>26</v>
      </c>
      <c r="B63" s="180">
        <v>97629</v>
      </c>
      <c r="C63" s="185" t="s">
        <v>180</v>
      </c>
      <c r="D63" s="186" t="s">
        <v>142</v>
      </c>
      <c r="E63" s="181" t="s">
        <v>143</v>
      </c>
      <c r="F63" s="178">
        <v>5</v>
      </c>
      <c r="G63" s="105"/>
      <c r="H63" s="187">
        <f>ROUND(_xlfn.IFERROR(F63*G63," - "),2)</f>
        <v>0</v>
      </c>
      <c r="I63" s="188" t="e">
        <f t="shared" si="5"/>
        <v>#DIV/0!</v>
      </c>
    </row>
    <row r="64" spans="1:9" ht="12.75" outlineLevel="1">
      <c r="A64" s="184" t="s">
        <v>97</v>
      </c>
      <c r="B64" s="180" t="s">
        <v>83</v>
      </c>
      <c r="C64" s="185" t="s">
        <v>181</v>
      </c>
      <c r="D64" s="186" t="s">
        <v>145</v>
      </c>
      <c r="E64" s="181" t="s">
        <v>29</v>
      </c>
      <c r="F64" s="181">
        <v>5</v>
      </c>
      <c r="G64" s="105"/>
      <c r="H64" s="187">
        <f>ROUND(_xlfn.IFERROR(F64*G64," - "),2)</f>
        <v>0</v>
      </c>
      <c r="I64" s="188" t="e">
        <f t="shared" si="5"/>
        <v>#DIV/0!</v>
      </c>
    </row>
    <row r="65" spans="1:9" ht="12.75" outlineLevel="1">
      <c r="A65" s="184" t="s">
        <v>98</v>
      </c>
      <c r="B65" s="180" t="s">
        <v>81</v>
      </c>
      <c r="C65" s="185" t="s">
        <v>181</v>
      </c>
      <c r="D65" s="186" t="s">
        <v>173</v>
      </c>
      <c r="E65" s="181" t="s">
        <v>29</v>
      </c>
      <c r="F65" s="181">
        <v>1</v>
      </c>
      <c r="G65" s="105"/>
      <c r="H65" s="187">
        <f>ROUND(_xlfn.IFERROR(F65*G65," - "),2)</f>
        <v>0</v>
      </c>
      <c r="I65" s="188" t="e">
        <f t="shared" si="5"/>
        <v>#DIV/0!</v>
      </c>
    </row>
    <row r="66" spans="1:9" ht="25.5" outlineLevel="1">
      <c r="A66" s="184" t="s">
        <v>99</v>
      </c>
      <c r="B66" s="180" t="s">
        <v>62</v>
      </c>
      <c r="C66" s="185" t="s">
        <v>181</v>
      </c>
      <c r="D66" s="186" t="s">
        <v>153</v>
      </c>
      <c r="E66" s="181" t="s">
        <v>39</v>
      </c>
      <c r="F66" s="181">
        <v>1825</v>
      </c>
      <c r="G66" s="105"/>
      <c r="H66" s="187">
        <f t="shared" si="4"/>
        <v>0</v>
      </c>
      <c r="I66" s="188" t="e">
        <f t="shared" si="5"/>
        <v>#DIV/0!</v>
      </c>
    </row>
    <row r="67" spans="1:9" ht="12.75" outlineLevel="1">
      <c r="A67" s="184" t="s">
        <v>100</v>
      </c>
      <c r="B67" s="180" t="s">
        <v>57</v>
      </c>
      <c r="C67" s="185" t="s">
        <v>181</v>
      </c>
      <c r="D67" s="186" t="s">
        <v>157</v>
      </c>
      <c r="E67" s="181" t="s">
        <v>143</v>
      </c>
      <c r="F67" s="181">
        <v>15.27</v>
      </c>
      <c r="G67" s="105"/>
      <c r="H67" s="187">
        <f>ROUND(_xlfn.IFERROR(F67*G67," - "),2)</f>
        <v>0</v>
      </c>
      <c r="I67" s="188" t="e">
        <f t="shared" si="5"/>
        <v>#DIV/0!</v>
      </c>
    </row>
    <row r="68" spans="1:9" ht="12.75" outlineLevel="1">
      <c r="A68" s="184" t="s">
        <v>101</v>
      </c>
      <c r="B68" s="180" t="s">
        <v>58</v>
      </c>
      <c r="C68" s="185" t="s">
        <v>181</v>
      </c>
      <c r="D68" s="186" t="s">
        <v>158</v>
      </c>
      <c r="E68" s="181" t="s">
        <v>147</v>
      </c>
      <c r="F68" s="181">
        <v>7.829999999999999</v>
      </c>
      <c r="G68" s="105"/>
      <c r="H68" s="187">
        <f>ROUND(_xlfn.IFERROR(F68*G68," - "),2)</f>
        <v>0</v>
      </c>
      <c r="I68" s="188" t="e">
        <f t="shared" si="5"/>
        <v>#DIV/0!</v>
      </c>
    </row>
    <row r="69" spans="1:9" ht="12.75" outlineLevel="1">
      <c r="A69" s="184" t="s">
        <v>102</v>
      </c>
      <c r="B69" s="180" t="s">
        <v>59</v>
      </c>
      <c r="C69" s="185" t="s">
        <v>181</v>
      </c>
      <c r="D69" s="186" t="s">
        <v>159</v>
      </c>
      <c r="E69" s="181" t="s">
        <v>143</v>
      </c>
      <c r="F69" s="181">
        <v>3.72</v>
      </c>
      <c r="G69" s="105"/>
      <c r="H69" s="187">
        <f>ROUND(_xlfn.IFERROR(F69*G69," - "),2)</f>
        <v>0</v>
      </c>
      <c r="I69" s="188" t="e">
        <f t="shared" si="5"/>
        <v>#DIV/0!</v>
      </c>
    </row>
    <row r="70" spans="1:9" ht="12.75" outlineLevel="1">
      <c r="A70" s="184" t="s">
        <v>103</v>
      </c>
      <c r="B70" s="180" t="s">
        <v>60</v>
      </c>
      <c r="C70" s="185" t="s">
        <v>181</v>
      </c>
      <c r="D70" s="186" t="s">
        <v>160</v>
      </c>
      <c r="E70" s="181" t="s">
        <v>147</v>
      </c>
      <c r="F70" s="181">
        <v>27.6</v>
      </c>
      <c r="G70" s="105"/>
      <c r="H70" s="187">
        <f t="shared" si="4"/>
        <v>0</v>
      </c>
      <c r="I70" s="188" t="e">
        <f t="shared" si="5"/>
        <v>#DIV/0!</v>
      </c>
    </row>
    <row r="71" spans="1:9" ht="12.75" outlineLevel="1">
      <c r="A71" s="184" t="s">
        <v>104</v>
      </c>
      <c r="B71" s="180" t="s">
        <v>64</v>
      </c>
      <c r="C71" s="185" t="s">
        <v>181</v>
      </c>
      <c r="D71" s="186" t="s">
        <v>161</v>
      </c>
      <c r="E71" s="181" t="s">
        <v>39</v>
      </c>
      <c r="F71" s="181">
        <v>320</v>
      </c>
      <c r="G71" s="105"/>
      <c r="H71" s="187">
        <f t="shared" si="4"/>
        <v>0</v>
      </c>
      <c r="I71" s="188" t="e">
        <f t="shared" si="5"/>
        <v>#DIV/0!</v>
      </c>
    </row>
    <row r="72" spans="1:9" ht="12.75" outlineLevel="1">
      <c r="A72" s="184" t="s">
        <v>105</v>
      </c>
      <c r="B72" s="180" t="s">
        <v>61</v>
      </c>
      <c r="C72" s="185" t="s">
        <v>181</v>
      </c>
      <c r="D72" s="186" t="s">
        <v>162</v>
      </c>
      <c r="E72" s="181" t="s">
        <v>143</v>
      </c>
      <c r="F72" s="181">
        <v>3.2</v>
      </c>
      <c r="G72" s="105"/>
      <c r="H72" s="187">
        <f t="shared" si="4"/>
        <v>0</v>
      </c>
      <c r="I72" s="188" t="e">
        <f t="shared" si="5"/>
        <v>#DIV/0!</v>
      </c>
    </row>
    <row r="73" spans="1:9" ht="12.75" outlineLevel="1">
      <c r="A73" s="184" t="s">
        <v>106</v>
      </c>
      <c r="B73" s="180" t="s">
        <v>80</v>
      </c>
      <c r="C73" s="185" t="s">
        <v>181</v>
      </c>
      <c r="D73" s="186" t="s">
        <v>163</v>
      </c>
      <c r="E73" s="181" t="s">
        <v>147</v>
      </c>
      <c r="F73" s="181">
        <v>4.33</v>
      </c>
      <c r="G73" s="105"/>
      <c r="H73" s="187">
        <f t="shared" si="4"/>
        <v>0</v>
      </c>
      <c r="I73" s="188" t="e">
        <f t="shared" si="5"/>
        <v>#DIV/0!</v>
      </c>
    </row>
    <row r="74" spans="1:9" ht="12.75" outlineLevel="1">
      <c r="A74" s="184" t="s">
        <v>107</v>
      </c>
      <c r="B74" s="180" t="s">
        <v>66</v>
      </c>
      <c r="C74" s="185" t="s">
        <v>181</v>
      </c>
      <c r="D74" s="186" t="s">
        <v>164</v>
      </c>
      <c r="E74" s="181" t="s">
        <v>147</v>
      </c>
      <c r="F74" s="181">
        <v>31.1</v>
      </c>
      <c r="G74" s="105"/>
      <c r="H74" s="187">
        <f t="shared" si="4"/>
        <v>0</v>
      </c>
      <c r="I74" s="188" t="e">
        <f t="shared" si="5"/>
        <v>#DIV/0!</v>
      </c>
    </row>
    <row r="75" spans="1:9" ht="12.75" outlineLevel="1">
      <c r="A75" s="184" t="s">
        <v>108</v>
      </c>
      <c r="B75" s="180" t="s">
        <v>67</v>
      </c>
      <c r="C75" s="185" t="s">
        <v>181</v>
      </c>
      <c r="D75" s="186" t="s">
        <v>165</v>
      </c>
      <c r="E75" s="181" t="s">
        <v>17</v>
      </c>
      <c r="F75" s="173">
        <v>21.8</v>
      </c>
      <c r="G75" s="105"/>
      <c r="H75" s="187">
        <f>ROUND(_xlfn.IFERROR(F75*G75," - "),2)</f>
        <v>0</v>
      </c>
      <c r="I75" s="188" t="e">
        <f t="shared" si="5"/>
        <v>#DIV/0!</v>
      </c>
    </row>
    <row r="76" spans="1:9" ht="25.5" outlineLevel="1">
      <c r="A76" s="184" t="s">
        <v>109</v>
      </c>
      <c r="B76" s="180" t="s">
        <v>68</v>
      </c>
      <c r="C76" s="185" t="s">
        <v>181</v>
      </c>
      <c r="D76" s="186" t="s">
        <v>166</v>
      </c>
      <c r="E76" s="181" t="s">
        <v>17</v>
      </c>
      <c r="F76" s="181">
        <v>21.8</v>
      </c>
      <c r="G76" s="105"/>
      <c r="H76" s="187">
        <f>ROUND(_xlfn.IFERROR(F76*G76," - "),2)</f>
        <v>0</v>
      </c>
      <c r="I76" s="188" t="e">
        <f t="shared" si="5"/>
        <v>#DIV/0!</v>
      </c>
    </row>
    <row r="77" spans="1:9" ht="12.75" outlineLevel="1">
      <c r="A77" s="184" t="s">
        <v>110</v>
      </c>
      <c r="B77" s="180" t="s">
        <v>63</v>
      </c>
      <c r="C77" s="185" t="s">
        <v>181</v>
      </c>
      <c r="D77" s="186" t="s">
        <v>167</v>
      </c>
      <c r="E77" s="181" t="s">
        <v>147</v>
      </c>
      <c r="F77" s="181">
        <v>50.4</v>
      </c>
      <c r="G77" s="105"/>
      <c r="H77" s="187">
        <f t="shared" si="4"/>
        <v>0</v>
      </c>
      <c r="I77" s="188" t="e">
        <f t="shared" si="5"/>
        <v>#DIV/0!</v>
      </c>
    </row>
    <row r="78" spans="1:9" ht="12.75" outlineLevel="1">
      <c r="A78" s="184" t="s">
        <v>121</v>
      </c>
      <c r="B78" s="180" t="s">
        <v>65</v>
      </c>
      <c r="C78" s="185" t="s">
        <v>181</v>
      </c>
      <c r="D78" s="186" t="s">
        <v>168</v>
      </c>
      <c r="E78" s="181" t="s">
        <v>17</v>
      </c>
      <c r="F78" s="181">
        <v>2.2</v>
      </c>
      <c r="G78" s="105"/>
      <c r="H78" s="187">
        <f>ROUND(_xlfn.IFERROR(F78*G78," - "),2)</f>
        <v>0</v>
      </c>
      <c r="I78" s="188" t="e">
        <f t="shared" si="5"/>
        <v>#DIV/0!</v>
      </c>
    </row>
    <row r="79" spans="1:9" ht="12.75" outlineLevel="1">
      <c r="A79" s="184" t="s">
        <v>122</v>
      </c>
      <c r="B79" s="180" t="s">
        <v>69</v>
      </c>
      <c r="C79" s="185" t="s">
        <v>181</v>
      </c>
      <c r="D79" s="186" t="s">
        <v>40</v>
      </c>
      <c r="E79" s="181" t="s">
        <v>147</v>
      </c>
      <c r="F79" s="181">
        <v>53.6</v>
      </c>
      <c r="G79" s="105"/>
      <c r="H79" s="187">
        <f t="shared" si="4"/>
        <v>0</v>
      </c>
      <c r="I79" s="188" t="e">
        <f t="shared" si="5"/>
        <v>#DIV/0!</v>
      </c>
    </row>
    <row r="80" spans="1:9" ht="12.75" outlineLevel="1">
      <c r="A80" s="184" t="s">
        <v>123</v>
      </c>
      <c r="B80" s="180" t="s">
        <v>70</v>
      </c>
      <c r="C80" s="185" t="s">
        <v>181</v>
      </c>
      <c r="D80" s="186" t="s">
        <v>169</v>
      </c>
      <c r="E80" s="181" t="s">
        <v>147</v>
      </c>
      <c r="F80" s="181">
        <v>53.6</v>
      </c>
      <c r="G80" s="105"/>
      <c r="H80" s="187">
        <f t="shared" si="4"/>
        <v>0</v>
      </c>
      <c r="I80" s="188" t="e">
        <f t="shared" si="5"/>
        <v>#DIV/0!</v>
      </c>
    </row>
    <row r="81" spans="1:9" ht="12.75" outlineLevel="1">
      <c r="A81" s="184" t="s">
        <v>135</v>
      </c>
      <c r="B81" s="180" t="s">
        <v>71</v>
      </c>
      <c r="C81" s="185" t="s">
        <v>181</v>
      </c>
      <c r="D81" s="186" t="s">
        <v>41</v>
      </c>
      <c r="E81" s="181" t="s">
        <v>147</v>
      </c>
      <c r="F81" s="181">
        <v>53.6</v>
      </c>
      <c r="G81" s="105"/>
      <c r="H81" s="187">
        <f t="shared" si="4"/>
        <v>0</v>
      </c>
      <c r="I81" s="188" t="e">
        <f t="shared" si="5"/>
        <v>#DIV/0!</v>
      </c>
    </row>
    <row r="82" spans="1:9" ht="12.75" outlineLevel="1">
      <c r="A82" s="184" t="s">
        <v>136</v>
      </c>
      <c r="B82" s="180" t="s">
        <v>79</v>
      </c>
      <c r="C82" s="185" t="s">
        <v>181</v>
      </c>
      <c r="D82" s="186" t="s">
        <v>170</v>
      </c>
      <c r="E82" s="181" t="s">
        <v>147</v>
      </c>
      <c r="F82" s="181">
        <v>55.72</v>
      </c>
      <c r="G82" s="105"/>
      <c r="H82" s="187">
        <f t="shared" si="4"/>
        <v>0</v>
      </c>
      <c r="I82" s="188" t="e">
        <f t="shared" si="5"/>
        <v>#DIV/0!</v>
      </c>
    </row>
    <row r="83" spans="1:9" ht="12.75" outlineLevel="1">
      <c r="A83" s="184" t="s">
        <v>138</v>
      </c>
      <c r="B83" s="180" t="s">
        <v>78</v>
      </c>
      <c r="C83" s="185" t="s">
        <v>181</v>
      </c>
      <c r="D83" s="186" t="s">
        <v>171</v>
      </c>
      <c r="E83" s="181" t="s">
        <v>147</v>
      </c>
      <c r="F83" s="181">
        <v>59.04</v>
      </c>
      <c r="G83" s="105"/>
      <c r="H83" s="187">
        <f t="shared" si="4"/>
        <v>0</v>
      </c>
      <c r="I83" s="188" t="e">
        <f t="shared" si="5"/>
        <v>#DIV/0!</v>
      </c>
    </row>
    <row r="84" spans="1:9" ht="13.5" outlineLevel="1" thickBot="1">
      <c r="A84" s="184" t="s">
        <v>141</v>
      </c>
      <c r="B84" s="180" t="s">
        <v>77</v>
      </c>
      <c r="C84" s="189" t="s">
        <v>181</v>
      </c>
      <c r="D84" s="190" t="s">
        <v>172</v>
      </c>
      <c r="E84" s="191" t="s">
        <v>147</v>
      </c>
      <c r="F84" s="191">
        <v>59.04</v>
      </c>
      <c r="G84" s="106"/>
      <c r="H84" s="192">
        <f t="shared" si="4"/>
        <v>0</v>
      </c>
      <c r="I84" s="193" t="e">
        <f t="shared" si="5"/>
        <v>#DIV/0!</v>
      </c>
    </row>
    <row r="85" spans="1:9" s="13" customFormat="1" ht="15.75" thickBot="1">
      <c r="A85" s="264">
        <v>5</v>
      </c>
      <c r="B85" s="265"/>
      <c r="C85" s="163"/>
      <c r="D85" s="164" t="s">
        <v>50</v>
      </c>
      <c r="E85" s="165">
        <f>ROUND(E86,2)</f>
        <v>0</v>
      </c>
      <c r="F85" s="165"/>
      <c r="G85" s="165"/>
      <c r="H85" s="18"/>
      <c r="I85" s="7" t="e">
        <f>E85/$G$88</f>
        <v>#DIV/0!</v>
      </c>
    </row>
    <row r="86" spans="1:9" s="107" customFormat="1" ht="12.75" outlineLevel="1">
      <c r="A86" s="258" t="s">
        <v>27</v>
      </c>
      <c r="B86" s="259"/>
      <c r="C86" s="166"/>
      <c r="D86" s="167" t="str">
        <f>D85</f>
        <v>CEMEB JORNALISTA JOÃO VALÉRIO</v>
      </c>
      <c r="E86" s="17">
        <f>SUM(H87:H87)</f>
        <v>0</v>
      </c>
      <c r="F86" s="17"/>
      <c r="G86" s="17"/>
      <c r="H86" s="17"/>
      <c r="I86" s="15" t="e">
        <f>E86/$G$88</f>
        <v>#DIV/0!</v>
      </c>
    </row>
    <row r="87" spans="1:9" s="108" customFormat="1" ht="13.5" outlineLevel="1" thickBot="1">
      <c r="A87" s="194" t="s">
        <v>28</v>
      </c>
      <c r="B87" s="195" t="s">
        <v>84</v>
      </c>
      <c r="C87" s="170" t="s">
        <v>151</v>
      </c>
      <c r="D87" s="171" t="s">
        <v>87</v>
      </c>
      <c r="E87" s="172" t="s">
        <v>38</v>
      </c>
      <c r="F87" s="196">
        <v>1</v>
      </c>
      <c r="G87" s="104"/>
      <c r="H87" s="174">
        <f>ROUND(_xlfn.IFERROR(F87*G87," - "),2)</f>
        <v>0</v>
      </c>
      <c r="I87" s="197" t="e">
        <f>H87/$G$88</f>
        <v>#DIV/0!</v>
      </c>
    </row>
    <row r="88" spans="1:9" s="14" customFormat="1" ht="18.75" thickBot="1">
      <c r="A88" s="198" t="s">
        <v>177</v>
      </c>
      <c r="B88" s="199"/>
      <c r="C88" s="199"/>
      <c r="D88" s="200"/>
      <c r="E88" s="201"/>
      <c r="F88" s="202"/>
      <c r="G88" s="268">
        <f>ROUND(SUM(E85,E59,E55,E25,E14),2)</f>
        <v>0</v>
      </c>
      <c r="H88" s="268"/>
      <c r="I88" s="203" t="e">
        <f>SUM(H16:H87)/G88</f>
        <v>#DIV/0!</v>
      </c>
    </row>
    <row r="89" spans="1:9" s="14" customFormat="1" ht="18.75" thickBot="1">
      <c r="A89" s="198" t="s">
        <v>178</v>
      </c>
      <c r="B89" s="204"/>
      <c r="C89" s="204"/>
      <c r="D89" s="205"/>
      <c r="E89" s="206"/>
      <c r="F89" s="109">
        <v>1E-10</v>
      </c>
      <c r="G89" s="260">
        <f>ROUND(G88*(1+F89),2)</f>
        <v>0</v>
      </c>
      <c r="H89" s="260"/>
      <c r="I89" s="207" t="e">
        <f>I88</f>
        <v>#DIV/0!</v>
      </c>
    </row>
    <row r="90" spans="1:9" ht="38.25">
      <c r="A90" s="208" t="s">
        <v>175</v>
      </c>
      <c r="B90" s="209"/>
      <c r="C90" s="209"/>
      <c r="D90" s="210"/>
      <c r="E90" s="211"/>
      <c r="F90" s="212"/>
      <c r="G90" s="211"/>
      <c r="H90" s="110"/>
      <c r="I90" s="213"/>
    </row>
    <row r="91" spans="1:9" ht="15">
      <c r="A91" s="21"/>
      <c r="B91" s="111"/>
      <c r="C91" s="112"/>
      <c r="D91" s="113"/>
      <c r="E91" s="39"/>
      <c r="F91" s="114"/>
      <c r="G91" s="39"/>
      <c r="H91" s="110"/>
      <c r="I91" s="39"/>
    </row>
    <row r="92" spans="1:9" ht="15">
      <c r="A92" s="111"/>
      <c r="B92" s="111"/>
      <c r="C92" s="112"/>
      <c r="D92" s="113"/>
      <c r="E92" s="39"/>
      <c r="F92" s="114"/>
      <c r="G92" s="39"/>
      <c r="H92" s="39"/>
      <c r="I92" s="39"/>
    </row>
    <row r="93" spans="1:9" ht="12.75">
      <c r="A93" s="115"/>
      <c r="B93" s="115"/>
      <c r="C93" s="116"/>
      <c r="D93" s="31"/>
      <c r="E93" s="117"/>
      <c r="F93" s="117"/>
      <c r="H93" s="117"/>
      <c r="I93" s="43"/>
    </row>
    <row r="94" spans="1:8" ht="15.75">
      <c r="A94" s="119"/>
      <c r="B94" s="31"/>
      <c r="C94" s="120"/>
      <c r="D94" s="121"/>
      <c r="E94" s="122"/>
      <c r="F94" s="122"/>
      <c r="G94" s="122"/>
      <c r="H94" s="122"/>
    </row>
    <row r="95" spans="1:9" ht="15">
      <c r="A95" s="119"/>
      <c r="B95" s="31"/>
      <c r="C95" s="120"/>
      <c r="D95" s="124"/>
      <c r="E95" s="125"/>
      <c r="F95" s="125"/>
      <c r="G95" s="125"/>
      <c r="H95" s="125"/>
      <c r="I95" s="43"/>
    </row>
    <row r="96" spans="1:9" ht="15">
      <c r="A96" s="119"/>
      <c r="B96" s="31"/>
      <c r="C96" s="120"/>
      <c r="D96" s="39"/>
      <c r="E96" s="125"/>
      <c r="F96" s="125"/>
      <c r="G96" s="125"/>
      <c r="H96" s="125"/>
      <c r="I96" s="39"/>
    </row>
    <row r="97" spans="1:9" ht="12.75">
      <c r="A97" s="31"/>
      <c r="B97" s="31"/>
      <c r="C97" s="120"/>
      <c r="D97" s="37"/>
      <c r="E97" s="21"/>
      <c r="F97" s="21"/>
      <c r="G97" s="34"/>
      <c r="H97" s="21"/>
      <c r="I97" s="126"/>
    </row>
    <row r="100" spans="4:8" ht="15.75">
      <c r="D100" s="88"/>
      <c r="E100" s="89"/>
      <c r="F100" s="89"/>
      <c r="G100" s="122"/>
      <c r="H100" s="89"/>
    </row>
    <row r="101" spans="4:8" ht="12.75">
      <c r="D101" s="39"/>
      <c r="E101" s="91"/>
      <c r="F101" s="91"/>
      <c r="G101" s="125"/>
      <c r="H101" s="91"/>
    </row>
    <row r="102" spans="4:8" ht="12.75">
      <c r="D102" s="39"/>
      <c r="E102" s="91"/>
      <c r="F102" s="91"/>
      <c r="G102" s="125"/>
      <c r="H102" s="91"/>
    </row>
    <row r="104" spans="6:8" ht="15.75">
      <c r="F104" s="122"/>
      <c r="G104" s="122"/>
      <c r="H104" s="89"/>
    </row>
    <row r="105" spans="6:8" ht="12.75">
      <c r="F105" s="125"/>
      <c r="G105" s="125"/>
      <c r="H105" s="91"/>
    </row>
    <row r="106" spans="6:8" ht="12.75">
      <c r="F106" s="125"/>
      <c r="G106" s="125"/>
      <c r="H106" s="91"/>
    </row>
    <row r="123" spans="3:9" ht="12.75">
      <c r="C123" s="1"/>
      <c r="D123" s="34"/>
      <c r="E123" s="128"/>
      <c r="F123" s="118"/>
      <c r="G123" s="129"/>
      <c r="H123" s="123"/>
      <c r="I123" s="1"/>
    </row>
    <row r="124" spans="3:9" ht="12.75">
      <c r="C124" s="1"/>
      <c r="D124" s="34"/>
      <c r="E124" s="128"/>
      <c r="F124" s="118"/>
      <c r="G124" s="129"/>
      <c r="H124" s="123"/>
      <c r="I124" s="1"/>
    </row>
    <row r="125" spans="3:9" ht="12.75">
      <c r="C125" s="1"/>
      <c r="D125" s="34"/>
      <c r="E125" s="128"/>
      <c r="F125" s="118"/>
      <c r="G125" s="129"/>
      <c r="H125" s="123"/>
      <c r="I125" s="1"/>
    </row>
    <row r="126" spans="3:9" ht="12.75">
      <c r="C126" s="1"/>
      <c r="D126" s="34"/>
      <c r="E126" s="128"/>
      <c r="F126" s="118"/>
      <c r="G126" s="129"/>
      <c r="H126" s="123"/>
      <c r="I126" s="1"/>
    </row>
    <row r="127" spans="3:9" ht="12.75">
      <c r="C127" s="1"/>
      <c r="D127" s="34"/>
      <c r="E127" s="128"/>
      <c r="F127" s="118"/>
      <c r="G127" s="129"/>
      <c r="H127" s="123"/>
      <c r="I127" s="1"/>
    </row>
    <row r="128" spans="3:9" ht="12.75">
      <c r="C128" s="1"/>
      <c r="D128" s="34"/>
      <c r="E128" s="128"/>
      <c r="F128" s="118"/>
      <c r="G128" s="129"/>
      <c r="H128" s="123"/>
      <c r="I128" s="1"/>
    </row>
    <row r="129" spans="3:9" ht="12.75">
      <c r="C129" s="1"/>
      <c r="D129" s="34"/>
      <c r="E129" s="128"/>
      <c r="F129" s="118"/>
      <c r="G129" s="129"/>
      <c r="H129" s="123"/>
      <c r="I129" s="1"/>
    </row>
    <row r="130" spans="3:9" ht="12.75">
      <c r="C130" s="1"/>
      <c r="D130" s="34"/>
      <c r="E130" s="128"/>
      <c r="F130" s="118"/>
      <c r="G130" s="129"/>
      <c r="H130" s="123"/>
      <c r="I130" s="1"/>
    </row>
    <row r="131" spans="3:9" ht="12.75">
      <c r="C131" s="1"/>
      <c r="D131" s="34"/>
      <c r="E131" s="128"/>
      <c r="F131" s="118"/>
      <c r="G131" s="129"/>
      <c r="H131" s="123"/>
      <c r="I131" s="1"/>
    </row>
    <row r="132" spans="3:9" ht="12.75">
      <c r="C132" s="1"/>
      <c r="D132" s="34"/>
      <c r="E132" s="128"/>
      <c r="F132" s="118"/>
      <c r="G132" s="129"/>
      <c r="H132" s="123"/>
      <c r="I132" s="1"/>
    </row>
    <row r="133" spans="3:9" ht="12.75">
      <c r="C133" s="1"/>
      <c r="D133" s="34"/>
      <c r="E133" s="128"/>
      <c r="F133" s="118"/>
      <c r="G133" s="129"/>
      <c r="H133" s="123"/>
      <c r="I133" s="1"/>
    </row>
    <row r="134" spans="3:9" ht="12.75">
      <c r="C134" s="1"/>
      <c r="D134" s="34"/>
      <c r="E134" s="128"/>
      <c r="F134" s="118"/>
      <c r="G134" s="129"/>
      <c r="H134" s="123"/>
      <c r="I134" s="1"/>
    </row>
    <row r="135" spans="3:9" ht="12.75">
      <c r="C135" s="1"/>
      <c r="D135" s="34"/>
      <c r="E135" s="128"/>
      <c r="F135" s="118"/>
      <c r="G135" s="129"/>
      <c r="H135" s="123"/>
      <c r="I135" s="1"/>
    </row>
  </sheetData>
  <sheetProtection password="CC53" sheet="1" formatCells="0" formatColumns="0" formatRows="0" selectLockedCells="1"/>
  <autoFilter ref="A13:I97"/>
  <mergeCells count="14">
    <mergeCell ref="A86:B86"/>
    <mergeCell ref="A56:B56"/>
    <mergeCell ref="A55:B55"/>
    <mergeCell ref="A25:B25"/>
    <mergeCell ref="A26:B26"/>
    <mergeCell ref="G89:H89"/>
    <mergeCell ref="F8:G8"/>
    <mergeCell ref="A15:B15"/>
    <mergeCell ref="A60:B60"/>
    <mergeCell ref="A59:B59"/>
    <mergeCell ref="F10:G10"/>
    <mergeCell ref="A14:B14"/>
    <mergeCell ref="G88:H88"/>
    <mergeCell ref="A85:B85"/>
  </mergeCells>
  <printOptions horizontalCentered="1"/>
  <pageMargins left="0.2362204724409449" right="0.2362204724409449" top="0.5511811023622047" bottom="0.5511811023622047" header="0.5118110236220472" footer="0.31496062992125984"/>
  <pageSetup fitToHeight="0" fitToWidth="1" horizontalDpi="600" verticalDpi="600" orientation="landscape" paperSize="9" scale="89" r:id="rId1"/>
  <headerFooter alignWithMargins="0">
    <oddFooter>&amp;R&amp;9PÁG.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70" zoomScaleNormal="40" zoomScaleSheetLayoutView="70" workbookViewId="0" topLeftCell="A1">
      <selection activeCell="K14" sqref="K14"/>
    </sheetView>
  </sheetViews>
  <sheetFormatPr defaultColWidth="9.140625" defaultRowHeight="12.75"/>
  <cols>
    <col min="1" max="1" width="16.7109375" style="76" customWidth="1"/>
    <col min="2" max="2" width="52.28125" style="76" customWidth="1"/>
    <col min="3" max="3" width="12.28125" style="84" customWidth="1"/>
    <col min="4" max="4" width="23.28125" style="86" customWidth="1"/>
    <col min="5" max="8" width="23.7109375" style="76" customWidth="1"/>
    <col min="9" max="9" width="23.421875" style="76" customWidth="1"/>
    <col min="10" max="10" width="24.140625" style="76" customWidth="1"/>
    <col min="11" max="16384" width="9.140625" style="76" customWidth="1"/>
  </cols>
  <sheetData>
    <row r="1" spans="1:8" s="45" customFormat="1" ht="22.5" customHeight="1">
      <c r="A1" s="22"/>
      <c r="B1" s="22"/>
      <c r="C1" s="22"/>
      <c r="D1" s="22"/>
      <c r="E1" s="22"/>
      <c r="F1" s="22"/>
      <c r="G1" s="22"/>
      <c r="H1" s="22"/>
    </row>
    <row r="2" spans="1:8" s="45" customFormat="1" ht="22.5" customHeight="1">
      <c r="A2" s="24"/>
      <c r="B2" s="24"/>
      <c r="C2" s="24"/>
      <c r="D2" s="24"/>
      <c r="E2" s="24"/>
      <c r="F2" s="24"/>
      <c r="G2" s="24"/>
      <c r="H2" s="24"/>
    </row>
    <row r="3" spans="3:7" s="45" customFormat="1" ht="22.5" customHeight="1">
      <c r="C3" s="24"/>
      <c r="D3" s="24"/>
      <c r="G3" s="21"/>
    </row>
    <row r="4" spans="1:8" s="45" customFormat="1" ht="22.5" customHeight="1">
      <c r="A4" s="25"/>
      <c r="B4" s="25"/>
      <c r="C4" s="25"/>
      <c r="D4" s="25"/>
      <c r="E4" s="25"/>
      <c r="F4" s="25"/>
      <c r="G4" s="25"/>
      <c r="H4" s="25"/>
    </row>
    <row r="5" spans="1:8" s="45" customFormat="1" ht="22.5" customHeight="1" thickBot="1">
      <c r="A5" s="21"/>
      <c r="B5" s="21"/>
      <c r="C5" s="26"/>
      <c r="D5" s="70"/>
      <c r="G5" s="21"/>
      <c r="H5" s="21"/>
    </row>
    <row r="6" spans="1:10" s="21" customFormat="1" ht="7.5" customHeight="1">
      <c r="A6" s="214"/>
      <c r="B6" s="215"/>
      <c r="C6" s="215"/>
      <c r="D6" s="215"/>
      <c r="E6" s="215"/>
      <c r="F6" s="215"/>
      <c r="G6" s="216"/>
      <c r="H6" s="217"/>
      <c r="I6" s="218"/>
      <c r="J6" s="218"/>
    </row>
    <row r="7" spans="1:10" s="72" customFormat="1" ht="15.75" customHeight="1">
      <c r="A7" s="219" t="s">
        <v>0</v>
      </c>
      <c r="B7" s="273" t="str">
        <f>Orçamento!D6</f>
        <v>Adequação Acessibilidade - Escolas Municipais - Etapa II</v>
      </c>
      <c r="C7" s="273"/>
      <c r="D7" s="273"/>
      <c r="E7" s="51"/>
      <c r="F7" s="51"/>
      <c r="G7" s="51"/>
      <c r="H7" s="220"/>
      <c r="I7" s="221"/>
      <c r="J7" s="221"/>
    </row>
    <row r="8" spans="1:10" s="72" customFormat="1" ht="6" customHeight="1">
      <c r="A8" s="222"/>
      <c r="B8" s="221"/>
      <c r="C8" s="51"/>
      <c r="D8" s="51"/>
      <c r="E8" s="223"/>
      <c r="F8" s="224"/>
      <c r="G8" s="224"/>
      <c r="H8" s="143"/>
      <c r="I8" s="221"/>
      <c r="J8" s="221"/>
    </row>
    <row r="9" spans="1:10" s="72" customFormat="1" ht="15.75" customHeight="1">
      <c r="A9" s="144" t="s">
        <v>174</v>
      </c>
      <c r="B9" s="51"/>
      <c r="C9" s="145"/>
      <c r="D9" s="145"/>
      <c r="E9" s="145" t="s">
        <v>3</v>
      </c>
      <c r="F9" s="149">
        <f>Orçamento!H10</f>
        <v>0</v>
      </c>
      <c r="G9" s="145"/>
      <c r="H9" s="225"/>
      <c r="I9" s="221"/>
      <c r="J9" s="221"/>
    </row>
    <row r="10" spans="1:10" s="72" customFormat="1" ht="6" customHeight="1">
      <c r="A10" s="219"/>
      <c r="B10" s="51"/>
      <c r="C10" s="51"/>
      <c r="D10" s="51"/>
      <c r="E10" s="223"/>
      <c r="F10" s="224"/>
      <c r="G10" s="224"/>
      <c r="H10" s="143"/>
      <c r="I10" s="221"/>
      <c r="J10" s="221"/>
    </row>
    <row r="11" spans="1:10" s="72" customFormat="1" ht="15.75" customHeight="1">
      <c r="A11" s="144" t="s">
        <v>2</v>
      </c>
      <c r="B11" s="145" t="str">
        <f>Orçamento!D10</f>
        <v>Município de Itapevi - ITAPEVI/SP</v>
      </c>
      <c r="C11" s="54"/>
      <c r="D11" s="54"/>
      <c r="E11" s="51"/>
      <c r="F11" s="51"/>
      <c r="G11" s="51"/>
      <c r="H11" s="226"/>
      <c r="I11" s="221"/>
      <c r="J11" s="221"/>
    </row>
    <row r="12" spans="1:10" s="21" customFormat="1" ht="6" customHeight="1" thickBot="1">
      <c r="A12" s="227"/>
      <c r="B12" s="228"/>
      <c r="C12" s="228"/>
      <c r="D12" s="228"/>
      <c r="E12" s="228"/>
      <c r="F12" s="228"/>
      <c r="G12" s="229"/>
      <c r="H12" s="230"/>
      <c r="I12" s="218"/>
      <c r="J12" s="218"/>
    </row>
    <row r="13" spans="1:10" s="74" customFormat="1" ht="12" customHeight="1" thickBot="1">
      <c r="A13" s="231"/>
      <c r="B13" s="215"/>
      <c r="C13" s="215"/>
      <c r="D13" s="215"/>
      <c r="E13" s="215"/>
      <c r="F13" s="215"/>
      <c r="G13" s="215"/>
      <c r="H13" s="215"/>
      <c r="I13" s="232"/>
      <c r="J13" s="232"/>
    </row>
    <row r="14" spans="1:10" s="75" customFormat="1" ht="18.75" thickBot="1">
      <c r="A14" s="271" t="s">
        <v>30</v>
      </c>
      <c r="B14" s="272" t="s">
        <v>31</v>
      </c>
      <c r="C14" s="233" t="s">
        <v>32</v>
      </c>
      <c r="D14" s="233" t="s">
        <v>33</v>
      </c>
      <c r="E14" s="269">
        <v>1</v>
      </c>
      <c r="F14" s="269">
        <f>E14+1</f>
        <v>2</v>
      </c>
      <c r="G14" s="269">
        <f>F14+1</f>
        <v>3</v>
      </c>
      <c r="H14" s="269">
        <f>G14+1</f>
        <v>4</v>
      </c>
      <c r="I14" s="234"/>
      <c r="J14" s="234"/>
    </row>
    <row r="15" spans="1:10" s="75" customFormat="1" ht="18.75" thickBot="1">
      <c r="A15" s="271"/>
      <c r="B15" s="272"/>
      <c r="C15" s="235" t="s">
        <v>11</v>
      </c>
      <c r="D15" s="235" t="s">
        <v>12</v>
      </c>
      <c r="E15" s="270"/>
      <c r="F15" s="270"/>
      <c r="G15" s="270"/>
      <c r="H15" s="270"/>
      <c r="I15" s="236" t="s">
        <v>176</v>
      </c>
      <c r="J15" s="236" t="s">
        <v>4</v>
      </c>
    </row>
    <row r="16" spans="1:10" ht="12" customHeight="1" thickBot="1">
      <c r="A16" s="237"/>
      <c r="B16" s="237"/>
      <c r="C16" s="237"/>
      <c r="D16" s="237"/>
      <c r="E16" s="237"/>
      <c r="F16" s="237"/>
      <c r="G16" s="238"/>
      <c r="H16" s="238"/>
      <c r="I16" s="239"/>
      <c r="J16" s="239"/>
    </row>
    <row r="17" spans="1:10" ht="23.25" customHeight="1">
      <c r="A17" s="274">
        <f>Orçamento!A14</f>
        <v>1</v>
      </c>
      <c r="B17" s="276" t="str">
        <f>Orçamento!D14</f>
        <v>CEMEB MARIA ZIBINA DE CARVALHO</v>
      </c>
      <c r="C17" s="278" t="e">
        <f>VLOOKUP(B17,Orçamento!$D$14:$I$87,6,FALSE)</f>
        <v>#DIV/0!</v>
      </c>
      <c r="D17" s="280">
        <f>VLOOKUP(A17,Resumo!$A$14:$C$18,3,0)</f>
        <v>0</v>
      </c>
      <c r="E17" s="77"/>
      <c r="F17" s="78"/>
      <c r="G17" s="78"/>
      <c r="H17" s="78"/>
      <c r="I17" s="240">
        <f>SUM(E17:H17)</f>
        <v>0</v>
      </c>
      <c r="J17" s="240">
        <f>100%-I17</f>
        <v>1</v>
      </c>
    </row>
    <row r="18" spans="1:10" ht="14.25" customHeight="1">
      <c r="A18" s="275"/>
      <c r="B18" s="277"/>
      <c r="C18" s="279"/>
      <c r="D18" s="281"/>
      <c r="E18" s="241">
        <f>ROUND(E17*$D17,2)</f>
        <v>0</v>
      </c>
      <c r="F18" s="242">
        <f>ROUND(F17*$D17,2)</f>
        <v>0</v>
      </c>
      <c r="G18" s="242">
        <f>ROUND(G17*$D17,2)</f>
        <v>0</v>
      </c>
      <c r="H18" s="242">
        <f>ROUND(H17*$D17,2)</f>
        <v>0</v>
      </c>
      <c r="I18" s="243">
        <f aca="true" t="shared" si="0" ref="I18:I26">SUM(E18:H18)</f>
        <v>0</v>
      </c>
      <c r="J18" s="244">
        <f>D17-I18</f>
        <v>0</v>
      </c>
    </row>
    <row r="19" spans="1:10" ht="23.25" customHeight="1">
      <c r="A19" s="283">
        <f>Orçamento!A25</f>
        <v>2</v>
      </c>
      <c r="B19" s="284" t="str">
        <f>Orçamento!D25</f>
        <v>CEMEB MAGALI TREVIZAN</v>
      </c>
      <c r="C19" s="285" t="e">
        <f>VLOOKUP(B19,Orçamento!$D$14:$I$87,6,FALSE)</f>
        <v>#DIV/0!</v>
      </c>
      <c r="D19" s="286">
        <f>VLOOKUP(A19,Resumo!$A$14:$C$18,3,0)</f>
        <v>0</v>
      </c>
      <c r="E19" s="79"/>
      <c r="F19" s="80"/>
      <c r="G19" s="80"/>
      <c r="H19" s="80"/>
      <c r="I19" s="240">
        <f t="shared" si="0"/>
        <v>0</v>
      </c>
      <c r="J19" s="240">
        <f>100%-I19</f>
        <v>1</v>
      </c>
    </row>
    <row r="20" spans="1:10" ht="14.25" customHeight="1">
      <c r="A20" s="275"/>
      <c r="B20" s="277"/>
      <c r="C20" s="279"/>
      <c r="D20" s="281"/>
      <c r="E20" s="241">
        <f>ROUND(E19*$D19,2)</f>
        <v>0</v>
      </c>
      <c r="F20" s="242">
        <f>ROUND(F19*$D19,2)</f>
        <v>0</v>
      </c>
      <c r="G20" s="242">
        <f>ROUND(G19*$D19,2)</f>
        <v>0</v>
      </c>
      <c r="H20" s="242">
        <f>ROUND(H19*$D19,2)</f>
        <v>0</v>
      </c>
      <c r="I20" s="243">
        <f t="shared" si="0"/>
        <v>0</v>
      </c>
      <c r="J20" s="244">
        <f>D19-I20</f>
        <v>0</v>
      </c>
    </row>
    <row r="21" spans="1:10" ht="23.25" customHeight="1">
      <c r="A21" s="283">
        <f>Orçamento!A55</f>
        <v>3</v>
      </c>
      <c r="B21" s="284" t="str">
        <f>Orçamento!D55</f>
        <v>CEMEB FLORIZA NUNES DE CAMARGO</v>
      </c>
      <c r="C21" s="285" t="e">
        <f>VLOOKUP(B21,Orçamento!$D$14:$I$87,6,FALSE)</f>
        <v>#DIV/0!</v>
      </c>
      <c r="D21" s="286">
        <f>VLOOKUP(A21,Resumo!$A$14:$C$18,3,0)</f>
        <v>0</v>
      </c>
      <c r="E21" s="79"/>
      <c r="F21" s="80"/>
      <c r="G21" s="80"/>
      <c r="H21" s="80"/>
      <c r="I21" s="240">
        <f t="shared" si="0"/>
        <v>0</v>
      </c>
      <c r="J21" s="240">
        <f>100%-I21</f>
        <v>1</v>
      </c>
    </row>
    <row r="22" spans="1:10" ht="14.25" customHeight="1">
      <c r="A22" s="275"/>
      <c r="B22" s="277"/>
      <c r="C22" s="279"/>
      <c r="D22" s="281"/>
      <c r="E22" s="241">
        <f>ROUND(E21*$D21,2)</f>
        <v>0</v>
      </c>
      <c r="F22" s="242">
        <f>ROUND(F21*$D21,2)</f>
        <v>0</v>
      </c>
      <c r="G22" s="242">
        <f>ROUND(G21*$D21,2)</f>
        <v>0</v>
      </c>
      <c r="H22" s="242">
        <f>ROUND(H21*$D21,2)</f>
        <v>0</v>
      </c>
      <c r="I22" s="243">
        <f t="shared" si="0"/>
        <v>0</v>
      </c>
      <c r="J22" s="244">
        <f>D21-I22</f>
        <v>0</v>
      </c>
    </row>
    <row r="23" spans="1:10" ht="23.25" customHeight="1">
      <c r="A23" s="283">
        <f>Orçamento!A59</f>
        <v>4</v>
      </c>
      <c r="B23" s="284" t="str">
        <f>Orçamento!D59</f>
        <v>CEMEB BEMVINDO MOREIRA NERY</v>
      </c>
      <c r="C23" s="285" t="e">
        <f>VLOOKUP(B23,Orçamento!$D$14:$I$87,6,FALSE)</f>
        <v>#DIV/0!</v>
      </c>
      <c r="D23" s="286">
        <f>VLOOKUP(A23,Resumo!$A$14:$C$18,3,0)</f>
        <v>0</v>
      </c>
      <c r="E23" s="79"/>
      <c r="F23" s="80"/>
      <c r="G23" s="80"/>
      <c r="H23" s="80"/>
      <c r="I23" s="240">
        <f t="shared" si="0"/>
        <v>0</v>
      </c>
      <c r="J23" s="240">
        <f>100%-I23</f>
        <v>1</v>
      </c>
    </row>
    <row r="24" spans="1:10" ht="14.25" customHeight="1">
      <c r="A24" s="275"/>
      <c r="B24" s="277"/>
      <c r="C24" s="279"/>
      <c r="D24" s="281"/>
      <c r="E24" s="241">
        <f>ROUND(E23*$D23,2)</f>
        <v>0</v>
      </c>
      <c r="F24" s="242">
        <f>ROUND(F23*$D23,2)</f>
        <v>0</v>
      </c>
      <c r="G24" s="242">
        <f>ROUND(G23*$D23,2)</f>
        <v>0</v>
      </c>
      <c r="H24" s="242">
        <f>ROUND(H23*$D23,2)</f>
        <v>0</v>
      </c>
      <c r="I24" s="243">
        <f t="shared" si="0"/>
        <v>0</v>
      </c>
      <c r="J24" s="244">
        <f>D23-I24</f>
        <v>0</v>
      </c>
    </row>
    <row r="25" spans="1:10" ht="23.25" customHeight="1">
      <c r="A25" s="283">
        <f>Orçamento!A85</f>
        <v>5</v>
      </c>
      <c r="B25" s="284" t="str">
        <f>Orçamento!D85</f>
        <v>CEMEB JORNALISTA JOÃO VALÉRIO</v>
      </c>
      <c r="C25" s="285" t="e">
        <f>VLOOKUP(B25,Orçamento!$D$14:$I$87,6,FALSE)</f>
        <v>#DIV/0!</v>
      </c>
      <c r="D25" s="286">
        <f>VLOOKUP(A25,Resumo!$A$14:$C$18,3,0)</f>
        <v>0</v>
      </c>
      <c r="E25" s="79"/>
      <c r="F25" s="80"/>
      <c r="G25" s="80"/>
      <c r="H25" s="80"/>
      <c r="I25" s="240">
        <f t="shared" si="0"/>
        <v>0</v>
      </c>
      <c r="J25" s="240">
        <f>100%-I25</f>
        <v>1</v>
      </c>
    </row>
    <row r="26" spans="1:10" ht="14.25" customHeight="1" thickBot="1">
      <c r="A26" s="275"/>
      <c r="B26" s="277"/>
      <c r="C26" s="279"/>
      <c r="D26" s="281"/>
      <c r="E26" s="245">
        <f>ROUND(E25*$D25,2)</f>
        <v>0</v>
      </c>
      <c r="F26" s="246">
        <f>ROUND(F25*$D25,2)</f>
        <v>0</v>
      </c>
      <c r="G26" s="246">
        <f>ROUND(G25*$D25,2)</f>
        <v>0</v>
      </c>
      <c r="H26" s="246">
        <f>ROUND(H25*$D25,2)</f>
        <v>0</v>
      </c>
      <c r="I26" s="243">
        <f t="shared" si="0"/>
        <v>0</v>
      </c>
      <c r="J26" s="244">
        <f>D25-I26</f>
        <v>0</v>
      </c>
    </row>
    <row r="27" spans="1:10" s="81" customFormat="1" ht="12" customHeight="1" thickBot="1">
      <c r="A27" s="247"/>
      <c r="B27" s="248"/>
      <c r="C27" s="249"/>
      <c r="D27" s="249"/>
      <c r="E27" s="250"/>
      <c r="F27" s="250"/>
      <c r="G27" s="250"/>
      <c r="H27" s="250"/>
      <c r="I27" s="239"/>
      <c r="J27" s="239"/>
    </row>
    <row r="28" spans="1:10" ht="9.75" customHeight="1" thickBot="1">
      <c r="A28" s="287"/>
      <c r="B28" s="288" t="s">
        <v>34</v>
      </c>
      <c r="C28" s="289" t="e">
        <f>SUM(C17:C26)</f>
        <v>#DIV/0!</v>
      </c>
      <c r="D28" s="290">
        <f>SUM(D17:D26)</f>
        <v>0</v>
      </c>
      <c r="E28" s="282">
        <f>ROUND(E18+E20+E22+E24+E26,2)</f>
        <v>0</v>
      </c>
      <c r="F28" s="282">
        <f>ROUND(F18+F20+F22+F24+F26,2)</f>
        <v>0</v>
      </c>
      <c r="G28" s="282">
        <f>ROUND(G18+G20+G22+G24+G26,2)</f>
        <v>0</v>
      </c>
      <c r="H28" s="282">
        <f>ROUND(H18+H20+H22+H24+H26,2)</f>
        <v>0</v>
      </c>
      <c r="I28" s="239"/>
      <c r="J28" s="239"/>
    </row>
    <row r="29" spans="1:10" ht="9.75" customHeight="1" thickBot="1">
      <c r="A29" s="287"/>
      <c r="B29" s="288"/>
      <c r="C29" s="289"/>
      <c r="D29" s="290"/>
      <c r="E29" s="282"/>
      <c r="F29" s="282"/>
      <c r="G29" s="282"/>
      <c r="H29" s="282"/>
      <c r="I29" s="239"/>
      <c r="J29" s="239"/>
    </row>
    <row r="30" spans="1:10" ht="9.75" customHeight="1" thickBot="1">
      <c r="A30" s="287"/>
      <c r="B30" s="288"/>
      <c r="C30" s="289"/>
      <c r="D30" s="290"/>
      <c r="E30" s="282"/>
      <c r="F30" s="282"/>
      <c r="G30" s="282"/>
      <c r="H30" s="282"/>
      <c r="I30" s="239"/>
      <c r="J30" s="239"/>
    </row>
    <row r="31" spans="1:10" ht="13.5" customHeight="1" thickBot="1">
      <c r="A31" s="293"/>
      <c r="B31" s="295" t="s">
        <v>35</v>
      </c>
      <c r="C31" s="297" t="e">
        <f>D31/D28</f>
        <v>#DIV/0!</v>
      </c>
      <c r="D31" s="299">
        <f>SUM(E28:H30)</f>
        <v>0</v>
      </c>
      <c r="E31" s="301">
        <f>E28</f>
        <v>0</v>
      </c>
      <c r="F31" s="291">
        <f>F28+E31</f>
        <v>0</v>
      </c>
      <c r="G31" s="291">
        <f>G28+F31</f>
        <v>0</v>
      </c>
      <c r="H31" s="291">
        <f>H28+G31</f>
        <v>0</v>
      </c>
      <c r="I31" s="239"/>
      <c r="J31" s="239"/>
    </row>
    <row r="32" spans="1:10" ht="13.5" customHeight="1" thickBot="1">
      <c r="A32" s="293"/>
      <c r="B32" s="295"/>
      <c r="C32" s="297"/>
      <c r="D32" s="299"/>
      <c r="E32" s="301"/>
      <c r="F32" s="291"/>
      <c r="G32" s="291"/>
      <c r="H32" s="291"/>
      <c r="I32" s="239"/>
      <c r="J32" s="239"/>
    </row>
    <row r="33" spans="1:10" ht="13.5" customHeight="1" thickBot="1">
      <c r="A33" s="294"/>
      <c r="B33" s="296"/>
      <c r="C33" s="298"/>
      <c r="D33" s="300"/>
      <c r="E33" s="302"/>
      <c r="F33" s="292"/>
      <c r="G33" s="292"/>
      <c r="H33" s="292"/>
      <c r="I33" s="239"/>
      <c r="J33" s="239"/>
    </row>
    <row r="34" spans="1:5" ht="12.75">
      <c r="A34" s="82"/>
      <c r="B34" s="82"/>
      <c r="C34" s="82"/>
      <c r="D34" s="82"/>
      <c r="E34" s="82"/>
    </row>
    <row r="35" spans="1:5" ht="14.25">
      <c r="A35" s="83"/>
      <c r="B35" s="82"/>
      <c r="C35" s="82"/>
      <c r="D35" s="82"/>
      <c r="E35" s="82"/>
    </row>
    <row r="36" ht="12.75">
      <c r="D36" s="84"/>
    </row>
    <row r="37" spans="2:7" ht="12.75">
      <c r="B37" s="85"/>
      <c r="G37" s="87"/>
    </row>
    <row r="38" spans="2:7" ht="12.75">
      <c r="B38" s="85"/>
      <c r="G38" s="87"/>
    </row>
    <row r="39" spans="2:7" ht="12.75" customHeight="1">
      <c r="B39" s="31"/>
      <c r="C39" s="40"/>
      <c r="D39" s="40"/>
      <c r="E39" s="40"/>
      <c r="G39" s="87"/>
    </row>
    <row r="40" spans="2:7" ht="15.75">
      <c r="B40" s="88"/>
      <c r="C40" s="89"/>
      <c r="D40" s="89"/>
      <c r="E40" s="90"/>
      <c r="G40" s="87"/>
    </row>
    <row r="41" spans="2:7" ht="12.75" customHeight="1">
      <c r="B41" s="39"/>
      <c r="C41" s="91"/>
      <c r="D41" s="91"/>
      <c r="E41" s="92"/>
      <c r="G41" s="87"/>
    </row>
    <row r="42" spans="2:7" ht="12.75" customHeight="1">
      <c r="B42" s="39"/>
      <c r="C42" s="91"/>
      <c r="D42" s="91"/>
      <c r="E42" s="93"/>
      <c r="G42" s="87"/>
    </row>
    <row r="43" spans="2:7" ht="12.75">
      <c r="B43" s="37"/>
      <c r="C43" s="21"/>
      <c r="D43" s="21"/>
      <c r="E43" s="93"/>
      <c r="G43" s="87"/>
    </row>
    <row r="44" ht="12.75">
      <c r="G44" s="87"/>
    </row>
    <row r="45" ht="12.75">
      <c r="G45" s="87"/>
    </row>
    <row r="46" ht="12.75">
      <c r="G46" s="87"/>
    </row>
    <row r="47" ht="12.75">
      <c r="G47" s="87"/>
    </row>
  </sheetData>
  <sheetProtection password="CC53" sheet="1" formatCells="0" formatColumns="0" formatRows="0" selectLockedCells="1"/>
  <mergeCells count="43">
    <mergeCell ref="H31:H33"/>
    <mergeCell ref="F31:F33"/>
    <mergeCell ref="G31:G33"/>
    <mergeCell ref="H28:H30"/>
    <mergeCell ref="A31:A33"/>
    <mergeCell ref="B31:B33"/>
    <mergeCell ref="C31:C33"/>
    <mergeCell ref="D31:D33"/>
    <mergeCell ref="E31:E33"/>
    <mergeCell ref="F28:F30"/>
    <mergeCell ref="D23:D24"/>
    <mergeCell ref="A28:A30"/>
    <mergeCell ref="B28:B30"/>
    <mergeCell ref="C28:C30"/>
    <mergeCell ref="D28:D30"/>
    <mergeCell ref="E28:E3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A17:A18"/>
    <mergeCell ref="B17:B18"/>
    <mergeCell ref="C17:C18"/>
    <mergeCell ref="D17:D18"/>
    <mergeCell ref="G28:G30"/>
    <mergeCell ref="A21:A22"/>
    <mergeCell ref="B21:B22"/>
    <mergeCell ref="C21:C22"/>
    <mergeCell ref="D21:D22"/>
    <mergeCell ref="A19:A20"/>
    <mergeCell ref="H14:H15"/>
    <mergeCell ref="A14:A15"/>
    <mergeCell ref="B14:B15"/>
    <mergeCell ref="B7:D7"/>
    <mergeCell ref="E14:E15"/>
    <mergeCell ref="F14:F15"/>
    <mergeCell ref="G14:G15"/>
  </mergeCells>
  <conditionalFormatting sqref="E17:F17 E21 E23 E25 E19:F19">
    <cfRule type="cellIs" priority="577" dxfId="1" operator="equal" stopIfTrue="1">
      <formula>0</formula>
    </cfRule>
    <cfRule type="cellIs" priority="578" dxfId="578" operator="greaterThan" stopIfTrue="1">
      <formula>0.0000001</formula>
    </cfRule>
  </conditionalFormatting>
  <conditionalFormatting sqref="E23">
    <cfRule type="cellIs" priority="575" dxfId="1" operator="equal" stopIfTrue="1">
      <formula>0</formula>
    </cfRule>
    <cfRule type="cellIs" priority="576" dxfId="579" operator="greaterThan" stopIfTrue="1">
      <formula>0.0000001</formula>
    </cfRule>
  </conditionalFormatting>
  <conditionalFormatting sqref="E23">
    <cfRule type="cellIs" priority="573" dxfId="1" operator="equal" stopIfTrue="1">
      <formula>0</formula>
    </cfRule>
    <cfRule type="cellIs" priority="574" dxfId="579" operator="greaterThan" stopIfTrue="1">
      <formula>0.0000001</formula>
    </cfRule>
  </conditionalFormatting>
  <conditionalFormatting sqref="E23">
    <cfRule type="cellIs" priority="571" dxfId="1" operator="equal" stopIfTrue="1">
      <formula>0</formula>
    </cfRule>
    <cfRule type="cellIs" priority="572" dxfId="580" operator="greaterThan" stopIfTrue="1">
      <formula>0.0000001</formula>
    </cfRule>
  </conditionalFormatting>
  <conditionalFormatting sqref="E23">
    <cfRule type="cellIs" priority="569" dxfId="1" operator="equal" stopIfTrue="1">
      <formula>0</formula>
    </cfRule>
    <cfRule type="cellIs" priority="570" dxfId="580" operator="greaterThan" stopIfTrue="1">
      <formula>0.0000001</formula>
    </cfRule>
  </conditionalFormatting>
  <conditionalFormatting sqref="E23">
    <cfRule type="cellIs" priority="567" dxfId="1" operator="equal" stopIfTrue="1">
      <formula>0</formula>
    </cfRule>
    <cfRule type="cellIs" priority="568" dxfId="579" operator="greaterThan" stopIfTrue="1">
      <formula>0.0000001</formula>
    </cfRule>
  </conditionalFormatting>
  <conditionalFormatting sqref="E23">
    <cfRule type="cellIs" priority="565" dxfId="1" operator="equal" stopIfTrue="1">
      <formula>0</formula>
    </cfRule>
    <cfRule type="cellIs" priority="566" dxfId="580" operator="greaterThan" stopIfTrue="1">
      <formula>0.0000001</formula>
    </cfRule>
  </conditionalFormatting>
  <conditionalFormatting sqref="E23">
    <cfRule type="cellIs" priority="563" dxfId="1" operator="equal" stopIfTrue="1">
      <formula>0</formula>
    </cfRule>
    <cfRule type="cellIs" priority="564" dxfId="580" operator="greaterThan" stopIfTrue="1">
      <formula>0.0000001</formula>
    </cfRule>
  </conditionalFormatting>
  <conditionalFormatting sqref="E17">
    <cfRule type="cellIs" priority="561" dxfId="1" operator="equal" stopIfTrue="1">
      <formula>0</formula>
    </cfRule>
    <cfRule type="cellIs" priority="562" dxfId="579" operator="greaterThan" stopIfTrue="1">
      <formula>0.0000001</formula>
    </cfRule>
  </conditionalFormatting>
  <conditionalFormatting sqref="E17">
    <cfRule type="cellIs" priority="559" dxfId="1" operator="equal" stopIfTrue="1">
      <formula>0</formula>
    </cfRule>
    <cfRule type="cellIs" priority="560" dxfId="579" operator="greaterThan" stopIfTrue="1">
      <formula>0.0000001</formula>
    </cfRule>
  </conditionalFormatting>
  <conditionalFormatting sqref="E17">
    <cfRule type="cellIs" priority="557" dxfId="1" operator="equal" stopIfTrue="1">
      <formula>0</formula>
    </cfRule>
    <cfRule type="cellIs" priority="558" dxfId="580" operator="greaterThan" stopIfTrue="1">
      <formula>0.0000001</formula>
    </cfRule>
  </conditionalFormatting>
  <conditionalFormatting sqref="E17">
    <cfRule type="cellIs" priority="555" dxfId="1" operator="equal" stopIfTrue="1">
      <formula>0</formula>
    </cfRule>
    <cfRule type="cellIs" priority="556" dxfId="580" operator="greaterThan" stopIfTrue="1">
      <formula>0.0000001</formula>
    </cfRule>
  </conditionalFormatting>
  <conditionalFormatting sqref="E17">
    <cfRule type="cellIs" priority="553" dxfId="1" operator="equal" stopIfTrue="1">
      <formula>0</formula>
    </cfRule>
    <cfRule type="cellIs" priority="554" dxfId="579" operator="greaterThan" stopIfTrue="1">
      <formula>0.0000001</formula>
    </cfRule>
  </conditionalFormatting>
  <conditionalFormatting sqref="E17">
    <cfRule type="cellIs" priority="551" dxfId="1" operator="equal" stopIfTrue="1">
      <formula>0</formula>
    </cfRule>
    <cfRule type="cellIs" priority="552" dxfId="580" operator="greaterThan" stopIfTrue="1">
      <formula>0.0000001</formula>
    </cfRule>
  </conditionalFormatting>
  <conditionalFormatting sqref="E17">
    <cfRule type="cellIs" priority="549" dxfId="1" operator="equal" stopIfTrue="1">
      <formula>0</formula>
    </cfRule>
    <cfRule type="cellIs" priority="550" dxfId="580" operator="greaterThan" stopIfTrue="1">
      <formula>0.0000001</formula>
    </cfRule>
  </conditionalFormatting>
  <conditionalFormatting sqref="E19">
    <cfRule type="cellIs" priority="547" dxfId="1" operator="equal" stopIfTrue="1">
      <formula>0</formula>
    </cfRule>
    <cfRule type="cellIs" priority="548" dxfId="579" operator="greaterThan" stopIfTrue="1">
      <formula>0.0000001</formula>
    </cfRule>
  </conditionalFormatting>
  <conditionalFormatting sqref="E19">
    <cfRule type="cellIs" priority="545" dxfId="1" operator="equal" stopIfTrue="1">
      <formula>0</formula>
    </cfRule>
    <cfRule type="cellIs" priority="546" dxfId="579" operator="greaterThan" stopIfTrue="1">
      <formula>0.0000001</formula>
    </cfRule>
  </conditionalFormatting>
  <conditionalFormatting sqref="E19">
    <cfRule type="cellIs" priority="543" dxfId="1" operator="equal" stopIfTrue="1">
      <formula>0</formula>
    </cfRule>
    <cfRule type="cellIs" priority="544" dxfId="580" operator="greaterThan" stopIfTrue="1">
      <formula>0.0000001</formula>
    </cfRule>
  </conditionalFormatting>
  <conditionalFormatting sqref="E19">
    <cfRule type="cellIs" priority="541" dxfId="1" operator="equal" stopIfTrue="1">
      <formula>0</formula>
    </cfRule>
    <cfRule type="cellIs" priority="542" dxfId="580" operator="greaterThan" stopIfTrue="1">
      <formula>0.0000001</formula>
    </cfRule>
  </conditionalFormatting>
  <conditionalFormatting sqref="E19">
    <cfRule type="cellIs" priority="539" dxfId="1" operator="equal" stopIfTrue="1">
      <formula>0</formula>
    </cfRule>
    <cfRule type="cellIs" priority="540" dxfId="579" operator="greaterThan" stopIfTrue="1">
      <formula>0.0000001</formula>
    </cfRule>
  </conditionalFormatting>
  <conditionalFormatting sqref="E19">
    <cfRule type="cellIs" priority="537" dxfId="1" operator="equal" stopIfTrue="1">
      <formula>0</formula>
    </cfRule>
    <cfRule type="cellIs" priority="538" dxfId="580" operator="greaterThan" stopIfTrue="1">
      <formula>0.0000001</formula>
    </cfRule>
  </conditionalFormatting>
  <conditionalFormatting sqref="E19">
    <cfRule type="cellIs" priority="535" dxfId="1" operator="equal" stopIfTrue="1">
      <formula>0</formula>
    </cfRule>
    <cfRule type="cellIs" priority="536" dxfId="580" operator="greaterThan" stopIfTrue="1">
      <formula>0.0000001</formula>
    </cfRule>
  </conditionalFormatting>
  <conditionalFormatting sqref="E21">
    <cfRule type="cellIs" priority="533" dxfId="1" operator="equal" stopIfTrue="1">
      <formula>0</formula>
    </cfRule>
    <cfRule type="cellIs" priority="534" dxfId="579" operator="greaterThan" stopIfTrue="1">
      <formula>0.0000001</formula>
    </cfRule>
  </conditionalFormatting>
  <conditionalFormatting sqref="E21">
    <cfRule type="cellIs" priority="531" dxfId="1" operator="equal" stopIfTrue="1">
      <formula>0</formula>
    </cfRule>
    <cfRule type="cellIs" priority="532" dxfId="579" operator="greaterThan" stopIfTrue="1">
      <formula>0.0000001</formula>
    </cfRule>
  </conditionalFormatting>
  <conditionalFormatting sqref="E21">
    <cfRule type="cellIs" priority="529" dxfId="1" operator="equal" stopIfTrue="1">
      <formula>0</formula>
    </cfRule>
    <cfRule type="cellIs" priority="530" dxfId="580" operator="greaterThan" stopIfTrue="1">
      <formula>0.0000001</formula>
    </cfRule>
  </conditionalFormatting>
  <conditionalFormatting sqref="E21">
    <cfRule type="cellIs" priority="527" dxfId="1" operator="equal" stopIfTrue="1">
      <formula>0</formula>
    </cfRule>
    <cfRule type="cellIs" priority="528" dxfId="580" operator="greaterThan" stopIfTrue="1">
      <formula>0.0000001</formula>
    </cfRule>
  </conditionalFormatting>
  <conditionalFormatting sqref="E21">
    <cfRule type="cellIs" priority="525" dxfId="1" operator="equal" stopIfTrue="1">
      <formula>0</formula>
    </cfRule>
    <cfRule type="cellIs" priority="526" dxfId="579" operator="greaterThan" stopIfTrue="1">
      <formula>0.0000001</formula>
    </cfRule>
  </conditionalFormatting>
  <conditionalFormatting sqref="E21">
    <cfRule type="cellIs" priority="523" dxfId="1" operator="equal" stopIfTrue="1">
      <formula>0</formula>
    </cfRule>
    <cfRule type="cellIs" priority="524" dxfId="580" operator="greaterThan" stopIfTrue="1">
      <formula>0.0000001</formula>
    </cfRule>
  </conditionalFormatting>
  <conditionalFormatting sqref="E21">
    <cfRule type="cellIs" priority="521" dxfId="1" operator="equal" stopIfTrue="1">
      <formula>0</formula>
    </cfRule>
    <cfRule type="cellIs" priority="522" dxfId="580" operator="greaterThan" stopIfTrue="1">
      <formula>0.0000001</formula>
    </cfRule>
  </conditionalFormatting>
  <conditionalFormatting sqref="E23">
    <cfRule type="cellIs" priority="519" dxfId="1" operator="equal" stopIfTrue="1">
      <formula>0</formula>
    </cfRule>
    <cfRule type="cellIs" priority="520" dxfId="579" operator="greaterThan" stopIfTrue="1">
      <formula>0.0000001</formula>
    </cfRule>
  </conditionalFormatting>
  <conditionalFormatting sqref="E23">
    <cfRule type="cellIs" priority="517" dxfId="1" operator="equal" stopIfTrue="1">
      <formula>0</formula>
    </cfRule>
    <cfRule type="cellIs" priority="518" dxfId="579" operator="greaterThan" stopIfTrue="1">
      <formula>0.0000001</formula>
    </cfRule>
  </conditionalFormatting>
  <conditionalFormatting sqref="E23">
    <cfRule type="cellIs" priority="515" dxfId="1" operator="equal" stopIfTrue="1">
      <formula>0</formula>
    </cfRule>
    <cfRule type="cellIs" priority="516" dxfId="580" operator="greaterThan" stopIfTrue="1">
      <formula>0.0000001</formula>
    </cfRule>
  </conditionalFormatting>
  <conditionalFormatting sqref="E23">
    <cfRule type="cellIs" priority="513" dxfId="1" operator="equal" stopIfTrue="1">
      <formula>0</formula>
    </cfRule>
    <cfRule type="cellIs" priority="514" dxfId="580" operator="greaterThan" stopIfTrue="1">
      <formula>0.0000001</formula>
    </cfRule>
  </conditionalFormatting>
  <conditionalFormatting sqref="E23">
    <cfRule type="cellIs" priority="511" dxfId="1" operator="equal" stopIfTrue="1">
      <formula>0</formula>
    </cfRule>
    <cfRule type="cellIs" priority="512" dxfId="579" operator="greaterThan" stopIfTrue="1">
      <formula>0.0000001</formula>
    </cfRule>
  </conditionalFormatting>
  <conditionalFormatting sqref="E23">
    <cfRule type="cellIs" priority="509" dxfId="1" operator="equal" stopIfTrue="1">
      <formula>0</formula>
    </cfRule>
    <cfRule type="cellIs" priority="510" dxfId="580" operator="greaterThan" stopIfTrue="1">
      <formula>0.0000001</formula>
    </cfRule>
  </conditionalFormatting>
  <conditionalFormatting sqref="E23">
    <cfRule type="cellIs" priority="507" dxfId="1" operator="equal" stopIfTrue="1">
      <formula>0</formula>
    </cfRule>
    <cfRule type="cellIs" priority="508" dxfId="580" operator="greaterThan" stopIfTrue="1">
      <formula>0.0000001</formula>
    </cfRule>
  </conditionalFormatting>
  <conditionalFormatting sqref="E25">
    <cfRule type="cellIs" priority="505" dxfId="1" operator="equal" stopIfTrue="1">
      <formula>0</formula>
    </cfRule>
    <cfRule type="cellIs" priority="506" dxfId="579" operator="greaterThan" stopIfTrue="1">
      <formula>0.0000001</formula>
    </cfRule>
  </conditionalFormatting>
  <conditionalFormatting sqref="E25">
    <cfRule type="cellIs" priority="503" dxfId="1" operator="equal" stopIfTrue="1">
      <formula>0</formula>
    </cfRule>
    <cfRule type="cellIs" priority="504" dxfId="579" operator="greaterThan" stopIfTrue="1">
      <formula>0.0000001</formula>
    </cfRule>
  </conditionalFormatting>
  <conditionalFormatting sqref="E25">
    <cfRule type="cellIs" priority="501" dxfId="1" operator="equal" stopIfTrue="1">
      <formula>0</formula>
    </cfRule>
    <cfRule type="cellIs" priority="502" dxfId="580" operator="greaterThan" stopIfTrue="1">
      <formula>0.0000001</formula>
    </cfRule>
  </conditionalFormatting>
  <conditionalFormatting sqref="E25">
    <cfRule type="cellIs" priority="499" dxfId="1" operator="equal" stopIfTrue="1">
      <formula>0</formula>
    </cfRule>
    <cfRule type="cellIs" priority="500" dxfId="580" operator="greaterThan" stopIfTrue="1">
      <formula>0.0000001</formula>
    </cfRule>
  </conditionalFormatting>
  <conditionalFormatting sqref="E25">
    <cfRule type="cellIs" priority="497" dxfId="1" operator="equal" stopIfTrue="1">
      <formula>0</formula>
    </cfRule>
    <cfRule type="cellIs" priority="498" dxfId="579" operator="greaterThan" stopIfTrue="1">
      <formula>0.0000001</formula>
    </cfRule>
  </conditionalFormatting>
  <conditionalFormatting sqref="E25">
    <cfRule type="cellIs" priority="495" dxfId="1" operator="equal" stopIfTrue="1">
      <formula>0</formula>
    </cfRule>
    <cfRule type="cellIs" priority="496" dxfId="580" operator="greaterThan" stopIfTrue="1">
      <formula>0.0000001</formula>
    </cfRule>
  </conditionalFormatting>
  <conditionalFormatting sqref="E25">
    <cfRule type="cellIs" priority="493" dxfId="1" operator="equal" stopIfTrue="1">
      <formula>0</formula>
    </cfRule>
    <cfRule type="cellIs" priority="494" dxfId="580" operator="greaterThan" stopIfTrue="1">
      <formula>0.0000001</formula>
    </cfRule>
  </conditionalFormatting>
  <conditionalFormatting sqref="E25">
    <cfRule type="cellIs" priority="491" dxfId="1" operator="equal" stopIfTrue="1">
      <formula>0</formula>
    </cfRule>
    <cfRule type="cellIs" priority="492" dxfId="579" operator="greaterThan" stopIfTrue="1">
      <formula>0.0000001</formula>
    </cfRule>
  </conditionalFormatting>
  <conditionalFormatting sqref="E25">
    <cfRule type="cellIs" priority="489" dxfId="1" operator="equal" stopIfTrue="1">
      <formula>0</formula>
    </cfRule>
    <cfRule type="cellIs" priority="490" dxfId="579" operator="greaterThan" stopIfTrue="1">
      <formula>0.0000001</formula>
    </cfRule>
  </conditionalFormatting>
  <conditionalFormatting sqref="E25">
    <cfRule type="cellIs" priority="487" dxfId="1" operator="equal" stopIfTrue="1">
      <formula>0</formula>
    </cfRule>
    <cfRule type="cellIs" priority="488" dxfId="580" operator="greaterThan" stopIfTrue="1">
      <formula>0.0000001</formula>
    </cfRule>
  </conditionalFormatting>
  <conditionalFormatting sqref="E25">
    <cfRule type="cellIs" priority="485" dxfId="1" operator="equal" stopIfTrue="1">
      <formula>0</formula>
    </cfRule>
    <cfRule type="cellIs" priority="486" dxfId="580" operator="greaterThan" stopIfTrue="1">
      <formula>0.0000001</formula>
    </cfRule>
  </conditionalFormatting>
  <conditionalFormatting sqref="E25">
    <cfRule type="cellIs" priority="483" dxfId="1" operator="equal" stopIfTrue="1">
      <formula>0</formula>
    </cfRule>
    <cfRule type="cellIs" priority="484" dxfId="579" operator="greaterThan" stopIfTrue="1">
      <formula>0.0000001</formula>
    </cfRule>
  </conditionalFormatting>
  <conditionalFormatting sqref="E25">
    <cfRule type="cellIs" priority="481" dxfId="1" operator="equal" stopIfTrue="1">
      <formula>0</formula>
    </cfRule>
    <cfRule type="cellIs" priority="482" dxfId="580" operator="greaterThan" stopIfTrue="1">
      <formula>0.0000001</formula>
    </cfRule>
  </conditionalFormatting>
  <conditionalFormatting sqref="E25">
    <cfRule type="cellIs" priority="479" dxfId="1" operator="equal" stopIfTrue="1">
      <formula>0</formula>
    </cfRule>
    <cfRule type="cellIs" priority="480" dxfId="580" operator="greaterThan" stopIfTrue="1">
      <formula>0.0000001</formula>
    </cfRule>
  </conditionalFormatting>
  <conditionalFormatting sqref="E25">
    <cfRule type="cellIs" priority="477" dxfId="1" operator="equal" stopIfTrue="1">
      <formula>0</formula>
    </cfRule>
    <cfRule type="cellIs" priority="478" dxfId="579" operator="greaterThan" stopIfTrue="1">
      <formula>0.0000001</formula>
    </cfRule>
  </conditionalFormatting>
  <conditionalFormatting sqref="E25">
    <cfRule type="cellIs" priority="475" dxfId="1" operator="equal" stopIfTrue="1">
      <formula>0</formula>
    </cfRule>
    <cfRule type="cellIs" priority="476" dxfId="579" operator="greaterThan" stopIfTrue="1">
      <formula>0.0000001</formula>
    </cfRule>
  </conditionalFormatting>
  <conditionalFormatting sqref="E25">
    <cfRule type="cellIs" priority="473" dxfId="1" operator="equal" stopIfTrue="1">
      <formula>0</formula>
    </cfRule>
    <cfRule type="cellIs" priority="474" dxfId="580" operator="greaterThan" stopIfTrue="1">
      <formula>0.0000001</formula>
    </cfRule>
  </conditionalFormatting>
  <conditionalFormatting sqref="E25">
    <cfRule type="cellIs" priority="471" dxfId="1" operator="equal" stopIfTrue="1">
      <formula>0</formula>
    </cfRule>
    <cfRule type="cellIs" priority="472" dxfId="580" operator="greaterThan" stopIfTrue="1">
      <formula>0.0000001</formula>
    </cfRule>
  </conditionalFormatting>
  <conditionalFormatting sqref="E25">
    <cfRule type="cellIs" priority="469" dxfId="1" operator="equal" stopIfTrue="1">
      <formula>0</formula>
    </cfRule>
    <cfRule type="cellIs" priority="470" dxfId="579" operator="greaterThan" stopIfTrue="1">
      <formula>0.0000001</formula>
    </cfRule>
  </conditionalFormatting>
  <conditionalFormatting sqref="E25">
    <cfRule type="cellIs" priority="467" dxfId="1" operator="equal" stopIfTrue="1">
      <formula>0</formula>
    </cfRule>
    <cfRule type="cellIs" priority="468" dxfId="580" operator="greaterThan" stopIfTrue="1">
      <formula>0.0000001</formula>
    </cfRule>
  </conditionalFormatting>
  <conditionalFormatting sqref="E25">
    <cfRule type="cellIs" priority="465" dxfId="1" operator="equal" stopIfTrue="1">
      <formula>0</formula>
    </cfRule>
    <cfRule type="cellIs" priority="466" dxfId="580" operator="greaterThan" stopIfTrue="1">
      <formula>0.0000001</formula>
    </cfRule>
  </conditionalFormatting>
  <conditionalFormatting sqref="F17">
    <cfRule type="cellIs" priority="463" dxfId="1" operator="equal" stopIfTrue="1">
      <formula>0</formula>
    </cfRule>
    <cfRule type="cellIs" priority="464" dxfId="579" operator="greaterThan" stopIfTrue="1">
      <formula>0.0000001</formula>
    </cfRule>
  </conditionalFormatting>
  <conditionalFormatting sqref="F17">
    <cfRule type="cellIs" priority="461" dxfId="1" operator="equal" stopIfTrue="1">
      <formula>0</formula>
    </cfRule>
    <cfRule type="cellIs" priority="462" dxfId="579" operator="greaterThan" stopIfTrue="1">
      <formula>0.0000001</formula>
    </cfRule>
  </conditionalFormatting>
  <conditionalFormatting sqref="F17">
    <cfRule type="cellIs" priority="459" dxfId="1" operator="equal" stopIfTrue="1">
      <formula>0</formula>
    </cfRule>
    <cfRule type="cellIs" priority="460" dxfId="580" operator="greaterThan" stopIfTrue="1">
      <formula>0.0000001</formula>
    </cfRule>
  </conditionalFormatting>
  <conditionalFormatting sqref="F17">
    <cfRule type="cellIs" priority="457" dxfId="1" operator="equal" stopIfTrue="1">
      <formula>0</formula>
    </cfRule>
    <cfRule type="cellIs" priority="458" dxfId="580" operator="greaterThan" stopIfTrue="1">
      <formula>0.0000001</formula>
    </cfRule>
  </conditionalFormatting>
  <conditionalFormatting sqref="F17">
    <cfRule type="cellIs" priority="455" dxfId="1" operator="equal" stopIfTrue="1">
      <formula>0</formula>
    </cfRule>
    <cfRule type="cellIs" priority="456" dxfId="579" operator="greaterThan" stopIfTrue="1">
      <formula>0.0000001</formula>
    </cfRule>
  </conditionalFormatting>
  <conditionalFormatting sqref="F17">
    <cfRule type="cellIs" priority="453" dxfId="1" operator="equal" stopIfTrue="1">
      <formula>0</formula>
    </cfRule>
    <cfRule type="cellIs" priority="454" dxfId="580" operator="greaterThan" stopIfTrue="1">
      <formula>0.0000001</formula>
    </cfRule>
  </conditionalFormatting>
  <conditionalFormatting sqref="F17">
    <cfRule type="cellIs" priority="451" dxfId="1" operator="equal" stopIfTrue="1">
      <formula>0</formula>
    </cfRule>
    <cfRule type="cellIs" priority="452" dxfId="580" operator="greaterThan" stopIfTrue="1">
      <formula>0.0000001</formula>
    </cfRule>
  </conditionalFormatting>
  <conditionalFormatting sqref="F19">
    <cfRule type="cellIs" priority="449" dxfId="1" operator="equal" stopIfTrue="1">
      <formula>0</formula>
    </cfRule>
    <cfRule type="cellIs" priority="450" dxfId="579" operator="greaterThan" stopIfTrue="1">
      <formula>0.0000001</formula>
    </cfRule>
  </conditionalFormatting>
  <conditionalFormatting sqref="F19">
    <cfRule type="cellIs" priority="447" dxfId="1" operator="equal" stopIfTrue="1">
      <formula>0</formula>
    </cfRule>
    <cfRule type="cellIs" priority="448" dxfId="579" operator="greaterThan" stopIfTrue="1">
      <formula>0.0000001</formula>
    </cfRule>
  </conditionalFormatting>
  <conditionalFormatting sqref="F19">
    <cfRule type="cellIs" priority="445" dxfId="1" operator="equal" stopIfTrue="1">
      <formula>0</formula>
    </cfRule>
    <cfRule type="cellIs" priority="446" dxfId="580" operator="greaterThan" stopIfTrue="1">
      <formula>0.0000001</formula>
    </cfRule>
  </conditionalFormatting>
  <conditionalFormatting sqref="F19">
    <cfRule type="cellIs" priority="443" dxfId="1" operator="equal" stopIfTrue="1">
      <formula>0</formula>
    </cfRule>
    <cfRule type="cellIs" priority="444" dxfId="580" operator="greaterThan" stopIfTrue="1">
      <formula>0.0000001</formula>
    </cfRule>
  </conditionalFormatting>
  <conditionalFormatting sqref="F19">
    <cfRule type="cellIs" priority="441" dxfId="1" operator="equal" stopIfTrue="1">
      <formula>0</formula>
    </cfRule>
    <cfRule type="cellIs" priority="442" dxfId="579" operator="greaterThan" stopIfTrue="1">
      <formula>0.0000001</formula>
    </cfRule>
  </conditionalFormatting>
  <conditionalFormatting sqref="F19">
    <cfRule type="cellIs" priority="439" dxfId="1" operator="equal" stopIfTrue="1">
      <formula>0</formula>
    </cfRule>
    <cfRule type="cellIs" priority="440" dxfId="580" operator="greaterThan" stopIfTrue="1">
      <formula>0.0000001</formula>
    </cfRule>
  </conditionalFormatting>
  <conditionalFormatting sqref="F19">
    <cfRule type="cellIs" priority="437" dxfId="1" operator="equal" stopIfTrue="1">
      <formula>0</formula>
    </cfRule>
    <cfRule type="cellIs" priority="438" dxfId="580" operator="greaterThan" stopIfTrue="1">
      <formula>0.0000001</formula>
    </cfRule>
  </conditionalFormatting>
  <conditionalFormatting sqref="F17">
    <cfRule type="cellIs" priority="435" dxfId="1" operator="equal" stopIfTrue="1">
      <formula>0</formula>
    </cfRule>
    <cfRule type="cellIs" priority="436" dxfId="579" operator="greaterThan" stopIfTrue="1">
      <formula>0.0000001</formula>
    </cfRule>
  </conditionalFormatting>
  <conditionalFormatting sqref="F17">
    <cfRule type="cellIs" priority="433" dxfId="1" operator="equal" stopIfTrue="1">
      <formula>0</formula>
    </cfRule>
    <cfRule type="cellIs" priority="434" dxfId="579" operator="greaterThan" stopIfTrue="1">
      <formula>0.0000001</formula>
    </cfRule>
  </conditionalFormatting>
  <conditionalFormatting sqref="F17">
    <cfRule type="cellIs" priority="431" dxfId="1" operator="equal" stopIfTrue="1">
      <formula>0</formula>
    </cfRule>
    <cfRule type="cellIs" priority="432" dxfId="580" operator="greaterThan" stopIfTrue="1">
      <formula>0.0000001</formula>
    </cfRule>
  </conditionalFormatting>
  <conditionalFormatting sqref="F17">
    <cfRule type="cellIs" priority="429" dxfId="1" operator="equal" stopIfTrue="1">
      <formula>0</formula>
    </cfRule>
    <cfRule type="cellIs" priority="430" dxfId="580" operator="greaterThan" stopIfTrue="1">
      <formula>0.0000001</formula>
    </cfRule>
  </conditionalFormatting>
  <conditionalFormatting sqref="F17">
    <cfRule type="cellIs" priority="427" dxfId="1" operator="equal" stopIfTrue="1">
      <formula>0</formula>
    </cfRule>
    <cfRule type="cellIs" priority="428" dxfId="579" operator="greaterThan" stopIfTrue="1">
      <formula>0.0000001</formula>
    </cfRule>
  </conditionalFormatting>
  <conditionalFormatting sqref="F17">
    <cfRule type="cellIs" priority="425" dxfId="1" operator="equal" stopIfTrue="1">
      <formula>0</formula>
    </cfRule>
    <cfRule type="cellIs" priority="426" dxfId="580" operator="greaterThan" stopIfTrue="1">
      <formula>0.0000001</formula>
    </cfRule>
  </conditionalFormatting>
  <conditionalFormatting sqref="F17">
    <cfRule type="cellIs" priority="423" dxfId="1" operator="equal" stopIfTrue="1">
      <formula>0</formula>
    </cfRule>
    <cfRule type="cellIs" priority="424" dxfId="580" operator="greaterThan" stopIfTrue="1">
      <formula>0.0000001</formula>
    </cfRule>
  </conditionalFormatting>
  <conditionalFormatting sqref="F19">
    <cfRule type="cellIs" priority="421" dxfId="1" operator="equal" stopIfTrue="1">
      <formula>0</formula>
    </cfRule>
    <cfRule type="cellIs" priority="422" dxfId="579" operator="greaterThan" stopIfTrue="1">
      <formula>0.0000001</formula>
    </cfRule>
  </conditionalFormatting>
  <conditionalFormatting sqref="F19">
    <cfRule type="cellIs" priority="419" dxfId="1" operator="equal" stopIfTrue="1">
      <formula>0</formula>
    </cfRule>
    <cfRule type="cellIs" priority="420" dxfId="579" operator="greaterThan" stopIfTrue="1">
      <formula>0.0000001</formula>
    </cfRule>
  </conditionalFormatting>
  <conditionalFormatting sqref="F19">
    <cfRule type="cellIs" priority="417" dxfId="1" operator="equal" stopIfTrue="1">
      <formula>0</formula>
    </cfRule>
    <cfRule type="cellIs" priority="418" dxfId="580" operator="greaterThan" stopIfTrue="1">
      <formula>0.0000001</formula>
    </cfRule>
  </conditionalFormatting>
  <conditionalFormatting sqref="F19">
    <cfRule type="cellIs" priority="415" dxfId="1" operator="equal" stopIfTrue="1">
      <formula>0</formula>
    </cfRule>
    <cfRule type="cellIs" priority="416" dxfId="580" operator="greaterThan" stopIfTrue="1">
      <formula>0.0000001</formula>
    </cfRule>
  </conditionalFormatting>
  <conditionalFormatting sqref="F19">
    <cfRule type="cellIs" priority="413" dxfId="1" operator="equal" stopIfTrue="1">
      <formula>0</formula>
    </cfRule>
    <cfRule type="cellIs" priority="414" dxfId="579" operator="greaterThan" stopIfTrue="1">
      <formula>0.0000001</formula>
    </cfRule>
  </conditionalFormatting>
  <conditionalFormatting sqref="F19">
    <cfRule type="cellIs" priority="411" dxfId="1" operator="equal" stopIfTrue="1">
      <formula>0</formula>
    </cfRule>
    <cfRule type="cellIs" priority="412" dxfId="580" operator="greaterThan" stopIfTrue="1">
      <formula>0.0000001</formula>
    </cfRule>
  </conditionalFormatting>
  <conditionalFormatting sqref="F19">
    <cfRule type="cellIs" priority="409" dxfId="1" operator="equal" stopIfTrue="1">
      <formula>0</formula>
    </cfRule>
    <cfRule type="cellIs" priority="410" dxfId="580" operator="greaterThan" stopIfTrue="1">
      <formula>0.0000001</formula>
    </cfRule>
  </conditionalFormatting>
  <conditionalFormatting sqref="H17">
    <cfRule type="cellIs" priority="273" dxfId="1" operator="equal" stopIfTrue="1">
      <formula>0</formula>
    </cfRule>
    <cfRule type="cellIs" priority="274" dxfId="579" operator="greaterThan" stopIfTrue="1">
      <formula>0.0000001</formula>
    </cfRule>
  </conditionalFormatting>
  <conditionalFormatting sqref="H17">
    <cfRule type="cellIs" priority="271" dxfId="1" operator="equal" stopIfTrue="1">
      <formula>0</formula>
    </cfRule>
    <cfRule type="cellIs" priority="272" dxfId="580" operator="greaterThan" stopIfTrue="1">
      <formula>0.0000001</formula>
    </cfRule>
  </conditionalFormatting>
  <conditionalFormatting sqref="H17">
    <cfRule type="cellIs" priority="269" dxfId="1" operator="equal" stopIfTrue="1">
      <formula>0</formula>
    </cfRule>
    <cfRule type="cellIs" priority="270" dxfId="580" operator="greaterThan" stopIfTrue="1">
      <formula>0.0000001</formula>
    </cfRule>
  </conditionalFormatting>
  <conditionalFormatting sqref="H17">
    <cfRule type="cellIs" priority="267" dxfId="1" operator="equal" stopIfTrue="1">
      <formula>0</formula>
    </cfRule>
    <cfRule type="cellIs" priority="268" dxfId="579" operator="greaterThan" stopIfTrue="1">
      <formula>0.0000001</formula>
    </cfRule>
  </conditionalFormatting>
  <conditionalFormatting sqref="H17">
    <cfRule type="cellIs" priority="263" dxfId="1" operator="equal" stopIfTrue="1">
      <formula>0</formula>
    </cfRule>
    <cfRule type="cellIs" priority="264" dxfId="580" operator="greaterThan" stopIfTrue="1">
      <formula>0.0000001</formula>
    </cfRule>
  </conditionalFormatting>
  <conditionalFormatting sqref="H19">
    <cfRule type="cellIs" priority="259" dxfId="1" operator="equal" stopIfTrue="1">
      <formula>0</formula>
    </cfRule>
    <cfRule type="cellIs" priority="260" dxfId="579" operator="greaterThan" stopIfTrue="1">
      <formula>0.0000001</formula>
    </cfRule>
  </conditionalFormatting>
  <conditionalFormatting sqref="H19">
    <cfRule type="cellIs" priority="257" dxfId="1" operator="equal" stopIfTrue="1">
      <formula>0</formula>
    </cfRule>
    <cfRule type="cellIs" priority="258" dxfId="580" operator="greaterThan" stopIfTrue="1">
      <formula>0.0000001</formula>
    </cfRule>
  </conditionalFormatting>
  <conditionalFormatting sqref="H19">
    <cfRule type="cellIs" priority="255" dxfId="1" operator="equal" stopIfTrue="1">
      <formula>0</formula>
    </cfRule>
    <cfRule type="cellIs" priority="256" dxfId="580" operator="greaterThan" stopIfTrue="1">
      <formula>0.0000001</formula>
    </cfRule>
  </conditionalFormatting>
  <conditionalFormatting sqref="H19">
    <cfRule type="cellIs" priority="253" dxfId="1" operator="equal" stopIfTrue="1">
      <formula>0</formula>
    </cfRule>
    <cfRule type="cellIs" priority="254" dxfId="579" operator="greaterThan" stopIfTrue="1">
      <formula>0.0000001</formula>
    </cfRule>
  </conditionalFormatting>
  <conditionalFormatting sqref="H19">
    <cfRule type="cellIs" priority="249" dxfId="1" operator="equal" stopIfTrue="1">
      <formula>0</formula>
    </cfRule>
    <cfRule type="cellIs" priority="250" dxfId="580" operator="greaterThan" stopIfTrue="1">
      <formula>0.0000001</formula>
    </cfRule>
  </conditionalFormatting>
  <conditionalFormatting sqref="H17">
    <cfRule type="cellIs" priority="245" dxfId="1" operator="equal" stopIfTrue="1">
      <formula>0</formula>
    </cfRule>
    <cfRule type="cellIs" priority="246" dxfId="579" operator="greaterThan" stopIfTrue="1">
      <formula>0.0000001</formula>
    </cfRule>
  </conditionalFormatting>
  <conditionalFormatting sqref="H17">
    <cfRule type="cellIs" priority="243" dxfId="1" operator="equal" stopIfTrue="1">
      <formula>0</formula>
    </cfRule>
    <cfRule type="cellIs" priority="244" dxfId="580" operator="greaterThan" stopIfTrue="1">
      <formula>0.0000001</formula>
    </cfRule>
  </conditionalFormatting>
  <conditionalFormatting sqref="H17">
    <cfRule type="cellIs" priority="241" dxfId="1" operator="equal" stopIfTrue="1">
      <formula>0</formula>
    </cfRule>
    <cfRule type="cellIs" priority="242" dxfId="580" operator="greaterThan" stopIfTrue="1">
      <formula>0.0000001</formula>
    </cfRule>
  </conditionalFormatting>
  <conditionalFormatting sqref="G17">
    <cfRule type="cellIs" priority="283" dxfId="1" operator="equal" stopIfTrue="1">
      <formula>0</formula>
    </cfRule>
    <cfRule type="cellIs" priority="284" dxfId="579" operator="greaterThan" stopIfTrue="1">
      <formula>0.0000001</formula>
    </cfRule>
  </conditionalFormatting>
  <conditionalFormatting sqref="G17">
    <cfRule type="cellIs" priority="279" dxfId="1" operator="equal" stopIfTrue="1">
      <formula>0</formula>
    </cfRule>
    <cfRule type="cellIs" priority="280" dxfId="580" operator="greaterThan" stopIfTrue="1">
      <formula>0.0000001</formula>
    </cfRule>
  </conditionalFormatting>
  <conditionalFormatting sqref="G17">
    <cfRule type="cellIs" priority="295" dxfId="1" operator="equal" stopIfTrue="1">
      <formula>0</formula>
    </cfRule>
    <cfRule type="cellIs" priority="296" dxfId="580" operator="greaterThan" stopIfTrue="1">
      <formula>0.0000001</formula>
    </cfRule>
  </conditionalFormatting>
  <conditionalFormatting sqref="G17">
    <cfRule type="cellIs" priority="281" dxfId="1" operator="equal" stopIfTrue="1">
      <formula>0</formula>
    </cfRule>
    <cfRule type="cellIs" priority="282" dxfId="580" operator="greaterThan" stopIfTrue="1">
      <formula>0.0000001</formula>
    </cfRule>
  </conditionalFormatting>
  <conditionalFormatting sqref="F25">
    <cfRule type="cellIs" priority="333" dxfId="1" operator="equal" stopIfTrue="1">
      <formula>0</formula>
    </cfRule>
    <cfRule type="cellIs" priority="334" dxfId="579" operator="greaterThan" stopIfTrue="1">
      <formula>0.0000001</formula>
    </cfRule>
  </conditionalFormatting>
  <conditionalFormatting sqref="F25">
    <cfRule type="cellIs" priority="329" dxfId="1" operator="equal" stopIfTrue="1">
      <formula>0</formula>
    </cfRule>
    <cfRule type="cellIs" priority="330" dxfId="580" operator="greaterThan" stopIfTrue="1">
      <formula>0.0000001</formula>
    </cfRule>
  </conditionalFormatting>
  <conditionalFormatting sqref="F25">
    <cfRule type="cellIs" priority="323" dxfId="1" operator="equal" stopIfTrue="1">
      <formula>0</formula>
    </cfRule>
    <cfRule type="cellIs" priority="324" dxfId="580" operator="greaterThan" stopIfTrue="1">
      <formula>0.0000001</formula>
    </cfRule>
  </conditionalFormatting>
  <conditionalFormatting sqref="F25">
    <cfRule type="cellIs" priority="319" dxfId="1" operator="equal" stopIfTrue="1">
      <formula>0</formula>
    </cfRule>
    <cfRule type="cellIs" priority="320" dxfId="579" operator="greaterThan" stopIfTrue="1">
      <formula>0.0000001</formula>
    </cfRule>
  </conditionalFormatting>
  <conditionalFormatting sqref="F25">
    <cfRule type="cellIs" priority="315" dxfId="1" operator="equal" stopIfTrue="1">
      <formula>0</formula>
    </cfRule>
    <cfRule type="cellIs" priority="316" dxfId="580" operator="greaterThan" stopIfTrue="1">
      <formula>0.0000001</formula>
    </cfRule>
  </conditionalFormatting>
  <conditionalFormatting sqref="F25">
    <cfRule type="cellIs" priority="309" dxfId="1" operator="equal" stopIfTrue="1">
      <formula>0</formula>
    </cfRule>
    <cfRule type="cellIs" priority="310" dxfId="580" operator="greaterThan" stopIfTrue="1">
      <formula>0.0000001</formula>
    </cfRule>
  </conditionalFormatting>
  <conditionalFormatting sqref="G17">
    <cfRule type="cellIs" priority="305" dxfId="1" operator="equal" stopIfTrue="1">
      <formula>0</formula>
    </cfRule>
    <cfRule type="cellIs" priority="306" dxfId="579" operator="greaterThan" stopIfTrue="1">
      <formula>0.0000001</formula>
    </cfRule>
  </conditionalFormatting>
  <conditionalFormatting sqref="G17">
    <cfRule type="cellIs" priority="303" dxfId="1" operator="equal" stopIfTrue="1">
      <formula>0</formula>
    </cfRule>
    <cfRule type="cellIs" priority="304" dxfId="579" operator="greaterThan" stopIfTrue="1">
      <formula>0.0000001</formula>
    </cfRule>
  </conditionalFormatting>
  <conditionalFormatting sqref="G17">
    <cfRule type="cellIs" priority="301" dxfId="1" operator="equal" stopIfTrue="1">
      <formula>0</formula>
    </cfRule>
    <cfRule type="cellIs" priority="302" dxfId="580" operator="greaterThan" stopIfTrue="1">
      <formula>0.0000001</formula>
    </cfRule>
  </conditionalFormatting>
  <conditionalFormatting sqref="G17">
    <cfRule type="cellIs" priority="299" dxfId="1" operator="equal" stopIfTrue="1">
      <formula>0</formula>
    </cfRule>
    <cfRule type="cellIs" priority="300" dxfId="580" operator="greaterThan" stopIfTrue="1">
      <formula>0.0000001</formula>
    </cfRule>
  </conditionalFormatting>
  <conditionalFormatting sqref="G17">
    <cfRule type="cellIs" priority="297" dxfId="1" operator="equal" stopIfTrue="1">
      <formula>0</formula>
    </cfRule>
    <cfRule type="cellIs" priority="298" dxfId="579" operator="greaterThan" stopIfTrue="1">
      <formula>0.0000001</formula>
    </cfRule>
  </conditionalFormatting>
  <conditionalFormatting sqref="G17">
    <cfRule type="cellIs" priority="293" dxfId="1" operator="equal" stopIfTrue="1">
      <formula>0</formula>
    </cfRule>
    <cfRule type="cellIs" priority="294" dxfId="580" operator="greaterThan" stopIfTrue="1">
      <formula>0.0000001</formula>
    </cfRule>
  </conditionalFormatting>
  <conditionalFormatting sqref="G17">
    <cfRule type="cellIs" priority="291" dxfId="1" operator="equal" stopIfTrue="1">
      <formula>0</formula>
    </cfRule>
    <cfRule type="cellIs" priority="292" dxfId="579" operator="greaterThan" stopIfTrue="1">
      <formula>0.0000001</formula>
    </cfRule>
  </conditionalFormatting>
  <conditionalFormatting sqref="G17">
    <cfRule type="cellIs" priority="289" dxfId="1" operator="equal" stopIfTrue="1">
      <formula>0</formula>
    </cfRule>
    <cfRule type="cellIs" priority="290" dxfId="579" operator="greaterThan" stopIfTrue="1">
      <formula>0.0000001</formula>
    </cfRule>
  </conditionalFormatting>
  <conditionalFormatting sqref="G17">
    <cfRule type="cellIs" priority="287" dxfId="1" operator="equal" stopIfTrue="1">
      <formula>0</formula>
    </cfRule>
    <cfRule type="cellIs" priority="288" dxfId="580" operator="greaterThan" stopIfTrue="1">
      <formula>0.0000001</formula>
    </cfRule>
  </conditionalFormatting>
  <conditionalFormatting sqref="G17">
    <cfRule type="cellIs" priority="285" dxfId="1" operator="equal" stopIfTrue="1">
      <formula>0</formula>
    </cfRule>
    <cfRule type="cellIs" priority="286" dxfId="580" operator="greaterThan" stopIfTrue="1">
      <formula>0.0000001</formula>
    </cfRule>
  </conditionalFormatting>
  <conditionalFormatting sqref="F19">
    <cfRule type="cellIs" priority="407" dxfId="1" operator="equal" stopIfTrue="1">
      <formula>0</formula>
    </cfRule>
    <cfRule type="cellIs" priority="408" dxfId="579" operator="greaterThan" stopIfTrue="1">
      <formula>0.0000001</formula>
    </cfRule>
  </conditionalFormatting>
  <conditionalFormatting sqref="F19">
    <cfRule type="cellIs" priority="405" dxfId="1" operator="equal" stopIfTrue="1">
      <formula>0</formula>
    </cfRule>
    <cfRule type="cellIs" priority="406" dxfId="579" operator="greaterThan" stopIfTrue="1">
      <formula>0.0000001</formula>
    </cfRule>
  </conditionalFormatting>
  <conditionalFormatting sqref="F19">
    <cfRule type="cellIs" priority="403" dxfId="1" operator="equal" stopIfTrue="1">
      <formula>0</formula>
    </cfRule>
    <cfRule type="cellIs" priority="404" dxfId="580" operator="greaterThan" stopIfTrue="1">
      <formula>0.0000001</formula>
    </cfRule>
  </conditionalFormatting>
  <conditionalFormatting sqref="F19">
    <cfRule type="cellIs" priority="401" dxfId="1" operator="equal" stopIfTrue="1">
      <formula>0</formula>
    </cfRule>
    <cfRule type="cellIs" priority="402" dxfId="580" operator="greaterThan" stopIfTrue="1">
      <formula>0.0000001</formula>
    </cfRule>
  </conditionalFormatting>
  <conditionalFormatting sqref="F19">
    <cfRule type="cellIs" priority="399" dxfId="1" operator="equal" stopIfTrue="1">
      <formula>0</formula>
    </cfRule>
    <cfRule type="cellIs" priority="400" dxfId="579" operator="greaterThan" stopIfTrue="1">
      <formula>0.0000001</formula>
    </cfRule>
  </conditionalFormatting>
  <conditionalFormatting sqref="F19">
    <cfRule type="cellIs" priority="397" dxfId="1" operator="equal" stopIfTrue="1">
      <formula>0</formula>
    </cfRule>
    <cfRule type="cellIs" priority="398" dxfId="580" operator="greaterThan" stopIfTrue="1">
      <formula>0.0000001</formula>
    </cfRule>
  </conditionalFormatting>
  <conditionalFormatting sqref="F19">
    <cfRule type="cellIs" priority="395" dxfId="1" operator="equal" stopIfTrue="1">
      <formula>0</formula>
    </cfRule>
    <cfRule type="cellIs" priority="396" dxfId="580" operator="greaterThan" stopIfTrue="1">
      <formula>0.0000001</formula>
    </cfRule>
  </conditionalFormatting>
  <conditionalFormatting sqref="F21 F23 F25">
    <cfRule type="cellIs" priority="393" dxfId="1" operator="equal" stopIfTrue="1">
      <formula>0</formula>
    </cfRule>
    <cfRule type="cellIs" priority="394" dxfId="578" operator="greaterThan" stopIfTrue="1">
      <formula>0.0000001</formula>
    </cfRule>
  </conditionalFormatting>
  <conditionalFormatting sqref="F23">
    <cfRule type="cellIs" priority="391" dxfId="1" operator="equal" stopIfTrue="1">
      <formula>0</formula>
    </cfRule>
    <cfRule type="cellIs" priority="392" dxfId="579" operator="greaterThan" stopIfTrue="1">
      <formula>0.0000001</formula>
    </cfRule>
  </conditionalFormatting>
  <conditionalFormatting sqref="F23">
    <cfRule type="cellIs" priority="389" dxfId="1" operator="equal" stopIfTrue="1">
      <formula>0</formula>
    </cfRule>
    <cfRule type="cellIs" priority="390" dxfId="579" operator="greaterThan" stopIfTrue="1">
      <formula>0.0000001</formula>
    </cfRule>
  </conditionalFormatting>
  <conditionalFormatting sqref="F23">
    <cfRule type="cellIs" priority="387" dxfId="1" operator="equal" stopIfTrue="1">
      <formula>0</formula>
    </cfRule>
    <cfRule type="cellIs" priority="388" dxfId="580" operator="greaterThan" stopIfTrue="1">
      <formula>0.0000001</formula>
    </cfRule>
  </conditionalFormatting>
  <conditionalFormatting sqref="F23">
    <cfRule type="cellIs" priority="385" dxfId="1" operator="equal" stopIfTrue="1">
      <formula>0</formula>
    </cfRule>
    <cfRule type="cellIs" priority="386" dxfId="580" operator="greaterThan" stopIfTrue="1">
      <formula>0.0000001</formula>
    </cfRule>
  </conditionalFormatting>
  <conditionalFormatting sqref="F23">
    <cfRule type="cellIs" priority="383" dxfId="1" operator="equal" stopIfTrue="1">
      <formula>0</formula>
    </cfRule>
    <cfRule type="cellIs" priority="384" dxfId="579" operator="greaterThan" stopIfTrue="1">
      <formula>0.0000001</formula>
    </cfRule>
  </conditionalFormatting>
  <conditionalFormatting sqref="F23">
    <cfRule type="cellIs" priority="381" dxfId="1" operator="equal" stopIfTrue="1">
      <formula>0</formula>
    </cfRule>
    <cfRule type="cellIs" priority="382" dxfId="580" operator="greaterThan" stopIfTrue="1">
      <formula>0.0000001</formula>
    </cfRule>
  </conditionalFormatting>
  <conditionalFormatting sqref="F23">
    <cfRule type="cellIs" priority="379" dxfId="1" operator="equal" stopIfTrue="1">
      <formula>0</formula>
    </cfRule>
    <cfRule type="cellIs" priority="380" dxfId="580" operator="greaterThan" stopIfTrue="1">
      <formula>0.0000001</formula>
    </cfRule>
  </conditionalFormatting>
  <conditionalFormatting sqref="F21">
    <cfRule type="cellIs" priority="377" dxfId="1" operator="equal" stopIfTrue="1">
      <formula>0</formula>
    </cfRule>
    <cfRule type="cellIs" priority="378" dxfId="579" operator="greaterThan" stopIfTrue="1">
      <formula>0.0000001</formula>
    </cfRule>
  </conditionalFormatting>
  <conditionalFormatting sqref="F21">
    <cfRule type="cellIs" priority="375" dxfId="1" operator="equal" stopIfTrue="1">
      <formula>0</formula>
    </cfRule>
    <cfRule type="cellIs" priority="376" dxfId="579" operator="greaterThan" stopIfTrue="1">
      <formula>0.0000001</formula>
    </cfRule>
  </conditionalFormatting>
  <conditionalFormatting sqref="F21">
    <cfRule type="cellIs" priority="373" dxfId="1" operator="equal" stopIfTrue="1">
      <formula>0</formula>
    </cfRule>
    <cfRule type="cellIs" priority="374" dxfId="580" operator="greaterThan" stopIfTrue="1">
      <formula>0.0000001</formula>
    </cfRule>
  </conditionalFormatting>
  <conditionalFormatting sqref="F21">
    <cfRule type="cellIs" priority="371" dxfId="1" operator="equal" stopIfTrue="1">
      <formula>0</formula>
    </cfRule>
    <cfRule type="cellIs" priority="372" dxfId="580" operator="greaterThan" stopIfTrue="1">
      <formula>0.0000001</formula>
    </cfRule>
  </conditionalFormatting>
  <conditionalFormatting sqref="F21">
    <cfRule type="cellIs" priority="369" dxfId="1" operator="equal" stopIfTrue="1">
      <formula>0</formula>
    </cfRule>
    <cfRule type="cellIs" priority="370" dxfId="579" operator="greaterThan" stopIfTrue="1">
      <formula>0.0000001</formula>
    </cfRule>
  </conditionalFormatting>
  <conditionalFormatting sqref="F21">
    <cfRule type="cellIs" priority="367" dxfId="1" operator="equal" stopIfTrue="1">
      <formula>0</formula>
    </cfRule>
    <cfRule type="cellIs" priority="368" dxfId="580" operator="greaterThan" stopIfTrue="1">
      <formula>0.0000001</formula>
    </cfRule>
  </conditionalFormatting>
  <conditionalFormatting sqref="F21">
    <cfRule type="cellIs" priority="365" dxfId="1" operator="equal" stopIfTrue="1">
      <formula>0</formula>
    </cfRule>
    <cfRule type="cellIs" priority="366" dxfId="580" operator="greaterThan" stopIfTrue="1">
      <formula>0.0000001</formula>
    </cfRule>
  </conditionalFormatting>
  <conditionalFormatting sqref="F23">
    <cfRule type="cellIs" priority="363" dxfId="1" operator="equal" stopIfTrue="1">
      <formula>0</formula>
    </cfRule>
    <cfRule type="cellIs" priority="364" dxfId="579" operator="greaterThan" stopIfTrue="1">
      <formula>0.0000001</formula>
    </cfRule>
  </conditionalFormatting>
  <conditionalFormatting sqref="F23">
    <cfRule type="cellIs" priority="361" dxfId="1" operator="equal" stopIfTrue="1">
      <formula>0</formula>
    </cfRule>
    <cfRule type="cellIs" priority="362" dxfId="579" operator="greaterThan" stopIfTrue="1">
      <formula>0.0000001</formula>
    </cfRule>
  </conditionalFormatting>
  <conditionalFormatting sqref="F23">
    <cfRule type="cellIs" priority="359" dxfId="1" operator="equal" stopIfTrue="1">
      <formula>0</formula>
    </cfRule>
    <cfRule type="cellIs" priority="360" dxfId="580" operator="greaterThan" stopIfTrue="1">
      <formula>0.0000001</formula>
    </cfRule>
  </conditionalFormatting>
  <conditionalFormatting sqref="F23">
    <cfRule type="cellIs" priority="357" dxfId="1" operator="equal" stopIfTrue="1">
      <formula>0</formula>
    </cfRule>
    <cfRule type="cellIs" priority="358" dxfId="580" operator="greaterThan" stopIfTrue="1">
      <formula>0.0000001</formula>
    </cfRule>
  </conditionalFormatting>
  <conditionalFormatting sqref="F23">
    <cfRule type="cellIs" priority="355" dxfId="1" operator="equal" stopIfTrue="1">
      <formula>0</formula>
    </cfRule>
    <cfRule type="cellIs" priority="356" dxfId="579" operator="greaterThan" stopIfTrue="1">
      <formula>0.0000001</formula>
    </cfRule>
  </conditionalFormatting>
  <conditionalFormatting sqref="F23">
    <cfRule type="cellIs" priority="353" dxfId="1" operator="equal" stopIfTrue="1">
      <formula>0</formula>
    </cfRule>
    <cfRule type="cellIs" priority="354" dxfId="580" operator="greaterThan" stopIfTrue="1">
      <formula>0.0000001</formula>
    </cfRule>
  </conditionalFormatting>
  <conditionalFormatting sqref="F23">
    <cfRule type="cellIs" priority="351" dxfId="1" operator="equal" stopIfTrue="1">
      <formula>0</formula>
    </cfRule>
    <cfRule type="cellIs" priority="352" dxfId="580" operator="greaterThan" stopIfTrue="1">
      <formula>0.0000001</formula>
    </cfRule>
  </conditionalFormatting>
  <conditionalFormatting sqref="F25">
    <cfRule type="cellIs" priority="349" dxfId="1" operator="equal" stopIfTrue="1">
      <formula>0</formula>
    </cfRule>
    <cfRule type="cellIs" priority="350" dxfId="579" operator="greaterThan" stopIfTrue="1">
      <formula>0.0000001</formula>
    </cfRule>
  </conditionalFormatting>
  <conditionalFormatting sqref="F25">
    <cfRule type="cellIs" priority="347" dxfId="1" operator="equal" stopIfTrue="1">
      <formula>0</formula>
    </cfRule>
    <cfRule type="cellIs" priority="348" dxfId="579" operator="greaterThan" stopIfTrue="1">
      <formula>0.0000001</formula>
    </cfRule>
  </conditionalFormatting>
  <conditionalFormatting sqref="F25">
    <cfRule type="cellIs" priority="345" dxfId="1" operator="equal" stopIfTrue="1">
      <formula>0</formula>
    </cfRule>
    <cfRule type="cellIs" priority="346" dxfId="580" operator="greaterThan" stopIfTrue="1">
      <formula>0.0000001</formula>
    </cfRule>
  </conditionalFormatting>
  <conditionalFormatting sqref="F25">
    <cfRule type="cellIs" priority="343" dxfId="1" operator="equal" stopIfTrue="1">
      <formula>0</formula>
    </cfRule>
    <cfRule type="cellIs" priority="344" dxfId="580" operator="greaterThan" stopIfTrue="1">
      <formula>0.0000001</formula>
    </cfRule>
  </conditionalFormatting>
  <conditionalFormatting sqref="F25">
    <cfRule type="cellIs" priority="341" dxfId="1" operator="equal" stopIfTrue="1">
      <formula>0</formula>
    </cfRule>
    <cfRule type="cellIs" priority="342" dxfId="579" operator="greaterThan" stopIfTrue="1">
      <formula>0.0000001</formula>
    </cfRule>
  </conditionalFormatting>
  <conditionalFormatting sqref="F25">
    <cfRule type="cellIs" priority="339" dxfId="1" operator="equal" stopIfTrue="1">
      <formula>0</formula>
    </cfRule>
    <cfRule type="cellIs" priority="340" dxfId="580" operator="greaterThan" stopIfTrue="1">
      <formula>0.0000001</formula>
    </cfRule>
  </conditionalFormatting>
  <conditionalFormatting sqref="F25">
    <cfRule type="cellIs" priority="337" dxfId="1" operator="equal" stopIfTrue="1">
      <formula>0</formula>
    </cfRule>
    <cfRule type="cellIs" priority="338" dxfId="580" operator="greaterThan" stopIfTrue="1">
      <formula>0.0000001</formula>
    </cfRule>
  </conditionalFormatting>
  <conditionalFormatting sqref="F25">
    <cfRule type="cellIs" priority="335" dxfId="1" operator="equal" stopIfTrue="1">
      <formula>0</formula>
    </cfRule>
    <cfRule type="cellIs" priority="336" dxfId="579" operator="greaterThan" stopIfTrue="1">
      <formula>0.0000001</formula>
    </cfRule>
  </conditionalFormatting>
  <conditionalFormatting sqref="F25">
    <cfRule type="cellIs" priority="331" dxfId="1" operator="equal" stopIfTrue="1">
      <formula>0</formula>
    </cfRule>
    <cfRule type="cellIs" priority="332" dxfId="580" operator="greaterThan" stopIfTrue="1">
      <formula>0.0000001</formula>
    </cfRule>
  </conditionalFormatting>
  <conditionalFormatting sqref="F25">
    <cfRule type="cellIs" priority="327" dxfId="1" operator="equal" stopIfTrue="1">
      <formula>0</formula>
    </cfRule>
    <cfRule type="cellIs" priority="328" dxfId="579" operator="greaterThan" stopIfTrue="1">
      <formula>0.0000001</formula>
    </cfRule>
  </conditionalFormatting>
  <conditionalFormatting sqref="F25">
    <cfRule type="cellIs" priority="325" dxfId="1" operator="equal" stopIfTrue="1">
      <formula>0</formula>
    </cfRule>
    <cfRule type="cellIs" priority="326" dxfId="580" operator="greaterThan" stopIfTrue="1">
      <formula>0.0000001</formula>
    </cfRule>
  </conditionalFormatting>
  <conditionalFormatting sqref="F25">
    <cfRule type="cellIs" priority="321" dxfId="1" operator="equal" stopIfTrue="1">
      <formula>0</formula>
    </cfRule>
    <cfRule type="cellIs" priority="322" dxfId="579" operator="greaterThan" stopIfTrue="1">
      <formula>0.0000001</formula>
    </cfRule>
  </conditionalFormatting>
  <conditionalFormatting sqref="F25">
    <cfRule type="cellIs" priority="317" dxfId="1" operator="equal" stopIfTrue="1">
      <formula>0</formula>
    </cfRule>
    <cfRule type="cellIs" priority="318" dxfId="580" operator="greaterThan" stopIfTrue="1">
      <formula>0.0000001</formula>
    </cfRule>
  </conditionalFormatting>
  <conditionalFormatting sqref="F25">
    <cfRule type="cellIs" priority="313" dxfId="1" operator="equal" stopIfTrue="1">
      <formula>0</formula>
    </cfRule>
    <cfRule type="cellIs" priority="314" dxfId="579" operator="greaterThan" stopIfTrue="1">
      <formula>0.0000001</formula>
    </cfRule>
  </conditionalFormatting>
  <conditionalFormatting sqref="F25">
    <cfRule type="cellIs" priority="311" dxfId="1" operator="equal" stopIfTrue="1">
      <formula>0</formula>
    </cfRule>
    <cfRule type="cellIs" priority="312" dxfId="580" operator="greaterThan" stopIfTrue="1">
      <formula>0.0000001</formula>
    </cfRule>
  </conditionalFormatting>
  <conditionalFormatting sqref="G17">
    <cfRule type="cellIs" priority="307" dxfId="1" operator="equal" stopIfTrue="1">
      <formula>0</formula>
    </cfRule>
    <cfRule type="cellIs" priority="308" dxfId="578" operator="greaterThan" stopIfTrue="1">
      <formula>0.0000001</formula>
    </cfRule>
  </conditionalFormatting>
  <conditionalFormatting sqref="H17 H19">
    <cfRule type="cellIs" priority="277" dxfId="1" operator="equal" stopIfTrue="1">
      <formula>0</formula>
    </cfRule>
    <cfRule type="cellIs" priority="278" dxfId="578" operator="greaterThan" stopIfTrue="1">
      <formula>0.0000001</formula>
    </cfRule>
  </conditionalFormatting>
  <conditionalFormatting sqref="H17">
    <cfRule type="cellIs" priority="275" dxfId="1" operator="equal" stopIfTrue="1">
      <formula>0</formula>
    </cfRule>
    <cfRule type="cellIs" priority="276" dxfId="579" operator="greaterThan" stopIfTrue="1">
      <formula>0.0000001</formula>
    </cfRule>
  </conditionalFormatting>
  <conditionalFormatting sqref="H17">
    <cfRule type="cellIs" priority="265" dxfId="1" operator="equal" stopIfTrue="1">
      <formula>0</formula>
    </cfRule>
    <cfRule type="cellIs" priority="266" dxfId="580" operator="greaterThan" stopIfTrue="1">
      <formula>0.0000001</formula>
    </cfRule>
  </conditionalFormatting>
  <conditionalFormatting sqref="H19">
    <cfRule type="cellIs" priority="261" dxfId="1" operator="equal" stopIfTrue="1">
      <formula>0</formula>
    </cfRule>
    <cfRule type="cellIs" priority="262" dxfId="579" operator="greaterThan" stopIfTrue="1">
      <formula>0.0000001</formula>
    </cfRule>
  </conditionalFormatting>
  <conditionalFormatting sqref="H19">
    <cfRule type="cellIs" priority="251" dxfId="1" operator="equal" stopIfTrue="1">
      <formula>0</formula>
    </cfRule>
    <cfRule type="cellIs" priority="252" dxfId="580" operator="greaterThan" stopIfTrue="1">
      <formula>0.0000001</formula>
    </cfRule>
  </conditionalFormatting>
  <conditionalFormatting sqref="H17">
    <cfRule type="cellIs" priority="247" dxfId="1" operator="equal" stopIfTrue="1">
      <formula>0</formula>
    </cfRule>
    <cfRule type="cellIs" priority="248" dxfId="579" operator="greaterThan" stopIfTrue="1">
      <formula>0.0000001</formula>
    </cfRule>
  </conditionalFormatting>
  <conditionalFormatting sqref="H17">
    <cfRule type="cellIs" priority="239" dxfId="1" operator="equal" stopIfTrue="1">
      <formula>0</formula>
    </cfRule>
    <cfRule type="cellIs" priority="240" dxfId="579" operator="greaterThan" stopIfTrue="1">
      <formula>0.0000001</formula>
    </cfRule>
  </conditionalFormatting>
  <conditionalFormatting sqref="H17">
    <cfRule type="cellIs" priority="237" dxfId="1" operator="equal" stopIfTrue="1">
      <formula>0</formula>
    </cfRule>
    <cfRule type="cellIs" priority="238" dxfId="580" operator="greaterThan" stopIfTrue="1">
      <formula>0.0000001</formula>
    </cfRule>
  </conditionalFormatting>
  <conditionalFormatting sqref="H17">
    <cfRule type="cellIs" priority="235" dxfId="1" operator="equal" stopIfTrue="1">
      <formula>0</formula>
    </cfRule>
    <cfRule type="cellIs" priority="236" dxfId="580" operator="greaterThan" stopIfTrue="1">
      <formula>0.0000001</formula>
    </cfRule>
  </conditionalFormatting>
  <conditionalFormatting sqref="H19">
    <cfRule type="cellIs" priority="233" dxfId="1" operator="equal" stopIfTrue="1">
      <formula>0</formula>
    </cfRule>
    <cfRule type="cellIs" priority="234" dxfId="579" operator="greaterThan" stopIfTrue="1">
      <formula>0.0000001</formula>
    </cfRule>
  </conditionalFormatting>
  <conditionalFormatting sqref="H19">
    <cfRule type="cellIs" priority="231" dxfId="1" operator="equal" stopIfTrue="1">
      <formula>0</formula>
    </cfRule>
    <cfRule type="cellIs" priority="232" dxfId="579" operator="greaterThan" stopIfTrue="1">
      <formula>0.0000001</formula>
    </cfRule>
  </conditionalFormatting>
  <conditionalFormatting sqref="H19">
    <cfRule type="cellIs" priority="229" dxfId="1" operator="equal" stopIfTrue="1">
      <formula>0</formula>
    </cfRule>
    <cfRule type="cellIs" priority="230" dxfId="580" operator="greaterThan" stopIfTrue="1">
      <formula>0.0000001</formula>
    </cfRule>
  </conditionalFormatting>
  <conditionalFormatting sqref="H19">
    <cfRule type="cellIs" priority="227" dxfId="1" operator="equal" stopIfTrue="1">
      <formula>0</formula>
    </cfRule>
    <cfRule type="cellIs" priority="228" dxfId="580" operator="greaterThan" stopIfTrue="1">
      <formula>0.0000001</formula>
    </cfRule>
  </conditionalFormatting>
  <conditionalFormatting sqref="H19">
    <cfRule type="cellIs" priority="225" dxfId="1" operator="equal" stopIfTrue="1">
      <formula>0</formula>
    </cfRule>
    <cfRule type="cellIs" priority="226" dxfId="579" operator="greaterThan" stopIfTrue="1">
      <formula>0.0000001</formula>
    </cfRule>
  </conditionalFormatting>
  <conditionalFormatting sqref="H19">
    <cfRule type="cellIs" priority="223" dxfId="1" operator="equal" stopIfTrue="1">
      <formula>0</formula>
    </cfRule>
    <cfRule type="cellIs" priority="224" dxfId="580" operator="greaterThan" stopIfTrue="1">
      <formula>0.0000001</formula>
    </cfRule>
  </conditionalFormatting>
  <conditionalFormatting sqref="H19">
    <cfRule type="cellIs" priority="221" dxfId="1" operator="equal" stopIfTrue="1">
      <formula>0</formula>
    </cfRule>
    <cfRule type="cellIs" priority="222" dxfId="580" operator="greaterThan" stopIfTrue="1">
      <formula>0.0000001</formula>
    </cfRule>
  </conditionalFormatting>
  <conditionalFormatting sqref="H19">
    <cfRule type="cellIs" priority="219" dxfId="1" operator="equal" stopIfTrue="1">
      <formula>0</formula>
    </cfRule>
    <cfRule type="cellIs" priority="220" dxfId="579" operator="greaterThan" stopIfTrue="1">
      <formula>0.0000001</formula>
    </cfRule>
  </conditionalFormatting>
  <conditionalFormatting sqref="H19">
    <cfRule type="cellIs" priority="217" dxfId="1" operator="equal" stopIfTrue="1">
      <formula>0</formula>
    </cfRule>
    <cfRule type="cellIs" priority="218" dxfId="579" operator="greaterThan" stopIfTrue="1">
      <formula>0.0000001</formula>
    </cfRule>
  </conditionalFormatting>
  <conditionalFormatting sqref="H19">
    <cfRule type="cellIs" priority="215" dxfId="1" operator="equal" stopIfTrue="1">
      <formula>0</formula>
    </cfRule>
    <cfRule type="cellIs" priority="216" dxfId="580" operator="greaterThan" stopIfTrue="1">
      <formula>0.0000001</formula>
    </cfRule>
  </conditionalFormatting>
  <conditionalFormatting sqref="H19">
    <cfRule type="cellIs" priority="213" dxfId="1" operator="equal" stopIfTrue="1">
      <formula>0</formula>
    </cfRule>
    <cfRule type="cellIs" priority="214" dxfId="580" operator="greaterThan" stopIfTrue="1">
      <formula>0.0000001</formula>
    </cfRule>
  </conditionalFormatting>
  <conditionalFormatting sqref="H19">
    <cfRule type="cellIs" priority="211" dxfId="1" operator="equal" stopIfTrue="1">
      <formula>0</formula>
    </cfRule>
    <cfRule type="cellIs" priority="212" dxfId="579" operator="greaterThan" stopIfTrue="1">
      <formula>0.0000001</formula>
    </cfRule>
  </conditionalFormatting>
  <conditionalFormatting sqref="H19">
    <cfRule type="cellIs" priority="209" dxfId="1" operator="equal" stopIfTrue="1">
      <formula>0</formula>
    </cfRule>
    <cfRule type="cellIs" priority="210" dxfId="580" operator="greaterThan" stopIfTrue="1">
      <formula>0.0000001</formula>
    </cfRule>
  </conditionalFormatting>
  <conditionalFormatting sqref="H19">
    <cfRule type="cellIs" priority="207" dxfId="1" operator="equal" stopIfTrue="1">
      <formula>0</formula>
    </cfRule>
    <cfRule type="cellIs" priority="208" dxfId="580" operator="greaterThan" stopIfTrue="1">
      <formula>0.0000001</formula>
    </cfRule>
  </conditionalFormatting>
  <conditionalFormatting sqref="H21 H23 H25">
    <cfRule type="cellIs" priority="205" dxfId="1" operator="equal" stopIfTrue="1">
      <formula>0</formula>
    </cfRule>
    <cfRule type="cellIs" priority="206" dxfId="578" operator="greaterThan" stopIfTrue="1">
      <formula>0.0000001</formula>
    </cfRule>
  </conditionalFormatting>
  <conditionalFormatting sqref="H23">
    <cfRule type="cellIs" priority="203" dxfId="1" operator="equal" stopIfTrue="1">
      <formula>0</formula>
    </cfRule>
    <cfRule type="cellIs" priority="204" dxfId="579" operator="greaterThan" stopIfTrue="1">
      <formula>0.0000001</formula>
    </cfRule>
  </conditionalFormatting>
  <conditionalFormatting sqref="H23">
    <cfRule type="cellIs" priority="201" dxfId="1" operator="equal" stopIfTrue="1">
      <formula>0</formula>
    </cfRule>
    <cfRule type="cellIs" priority="202" dxfId="579" operator="greaterThan" stopIfTrue="1">
      <formula>0.0000001</formula>
    </cfRule>
  </conditionalFormatting>
  <conditionalFormatting sqref="H23">
    <cfRule type="cellIs" priority="199" dxfId="1" operator="equal" stopIfTrue="1">
      <formula>0</formula>
    </cfRule>
    <cfRule type="cellIs" priority="200" dxfId="580" operator="greaterThan" stopIfTrue="1">
      <formula>0.0000001</formula>
    </cfRule>
  </conditionalFormatting>
  <conditionalFormatting sqref="H23">
    <cfRule type="cellIs" priority="197" dxfId="1" operator="equal" stopIfTrue="1">
      <formula>0</formula>
    </cfRule>
    <cfRule type="cellIs" priority="198" dxfId="580" operator="greaterThan" stopIfTrue="1">
      <formula>0.0000001</formula>
    </cfRule>
  </conditionalFormatting>
  <conditionalFormatting sqref="H23">
    <cfRule type="cellIs" priority="195" dxfId="1" operator="equal" stopIfTrue="1">
      <formula>0</formula>
    </cfRule>
    <cfRule type="cellIs" priority="196" dxfId="579" operator="greaterThan" stopIfTrue="1">
      <formula>0.0000001</formula>
    </cfRule>
  </conditionalFormatting>
  <conditionalFormatting sqref="H23">
    <cfRule type="cellIs" priority="193" dxfId="1" operator="equal" stopIfTrue="1">
      <formula>0</formula>
    </cfRule>
    <cfRule type="cellIs" priority="194" dxfId="580" operator="greaterThan" stopIfTrue="1">
      <formula>0.0000001</formula>
    </cfRule>
  </conditionalFormatting>
  <conditionalFormatting sqref="H23">
    <cfRule type="cellIs" priority="191" dxfId="1" operator="equal" stopIfTrue="1">
      <formula>0</formula>
    </cfRule>
    <cfRule type="cellIs" priority="192" dxfId="580" operator="greaterThan" stopIfTrue="1">
      <formula>0.0000001</formula>
    </cfRule>
  </conditionalFormatting>
  <conditionalFormatting sqref="H21">
    <cfRule type="cellIs" priority="189" dxfId="1" operator="equal" stopIfTrue="1">
      <formula>0</formula>
    </cfRule>
    <cfRule type="cellIs" priority="190" dxfId="579" operator="greaterThan" stopIfTrue="1">
      <formula>0.0000001</formula>
    </cfRule>
  </conditionalFormatting>
  <conditionalFormatting sqref="H21">
    <cfRule type="cellIs" priority="187" dxfId="1" operator="equal" stopIfTrue="1">
      <formula>0</formula>
    </cfRule>
    <cfRule type="cellIs" priority="188" dxfId="579" operator="greaterThan" stopIfTrue="1">
      <formula>0.0000001</formula>
    </cfRule>
  </conditionalFormatting>
  <conditionalFormatting sqref="H21">
    <cfRule type="cellIs" priority="185" dxfId="1" operator="equal" stopIfTrue="1">
      <formula>0</formula>
    </cfRule>
    <cfRule type="cellIs" priority="186" dxfId="580" operator="greaterThan" stopIfTrue="1">
      <formula>0.0000001</formula>
    </cfRule>
  </conditionalFormatting>
  <conditionalFormatting sqref="H21">
    <cfRule type="cellIs" priority="183" dxfId="1" operator="equal" stopIfTrue="1">
      <formula>0</formula>
    </cfRule>
    <cfRule type="cellIs" priority="184" dxfId="580" operator="greaterThan" stopIfTrue="1">
      <formula>0.0000001</formula>
    </cfRule>
  </conditionalFormatting>
  <conditionalFormatting sqref="H21">
    <cfRule type="cellIs" priority="181" dxfId="1" operator="equal" stopIfTrue="1">
      <formula>0</formula>
    </cfRule>
    <cfRule type="cellIs" priority="182" dxfId="579" operator="greaterThan" stopIfTrue="1">
      <formula>0.0000001</formula>
    </cfRule>
  </conditionalFormatting>
  <conditionalFormatting sqref="H21">
    <cfRule type="cellIs" priority="179" dxfId="1" operator="equal" stopIfTrue="1">
      <formula>0</formula>
    </cfRule>
    <cfRule type="cellIs" priority="180" dxfId="580" operator="greaterThan" stopIfTrue="1">
      <formula>0.0000001</formula>
    </cfRule>
  </conditionalFormatting>
  <conditionalFormatting sqref="H21">
    <cfRule type="cellIs" priority="177" dxfId="1" operator="equal" stopIfTrue="1">
      <formula>0</formula>
    </cfRule>
    <cfRule type="cellIs" priority="178" dxfId="580" operator="greaterThan" stopIfTrue="1">
      <formula>0.0000001</formula>
    </cfRule>
  </conditionalFormatting>
  <conditionalFormatting sqref="H23">
    <cfRule type="cellIs" priority="175" dxfId="1" operator="equal" stopIfTrue="1">
      <formula>0</formula>
    </cfRule>
    <cfRule type="cellIs" priority="176" dxfId="579" operator="greaterThan" stopIfTrue="1">
      <formula>0.0000001</formula>
    </cfRule>
  </conditionalFormatting>
  <conditionalFormatting sqref="H23">
    <cfRule type="cellIs" priority="173" dxfId="1" operator="equal" stopIfTrue="1">
      <formula>0</formula>
    </cfRule>
    <cfRule type="cellIs" priority="174" dxfId="579" operator="greaterThan" stopIfTrue="1">
      <formula>0.0000001</formula>
    </cfRule>
  </conditionalFormatting>
  <conditionalFormatting sqref="H23">
    <cfRule type="cellIs" priority="171" dxfId="1" operator="equal" stopIfTrue="1">
      <formula>0</formula>
    </cfRule>
    <cfRule type="cellIs" priority="172" dxfId="580" operator="greaterThan" stopIfTrue="1">
      <formula>0.0000001</formula>
    </cfRule>
  </conditionalFormatting>
  <conditionalFormatting sqref="H23">
    <cfRule type="cellIs" priority="169" dxfId="1" operator="equal" stopIfTrue="1">
      <formula>0</formula>
    </cfRule>
    <cfRule type="cellIs" priority="170" dxfId="580" operator="greaterThan" stopIfTrue="1">
      <formula>0.0000001</formula>
    </cfRule>
  </conditionalFormatting>
  <conditionalFormatting sqref="H23">
    <cfRule type="cellIs" priority="167" dxfId="1" operator="equal" stopIfTrue="1">
      <formula>0</formula>
    </cfRule>
    <cfRule type="cellIs" priority="168" dxfId="579" operator="greaterThan" stopIfTrue="1">
      <formula>0.0000001</formula>
    </cfRule>
  </conditionalFormatting>
  <conditionalFormatting sqref="H23">
    <cfRule type="cellIs" priority="165" dxfId="1" operator="equal" stopIfTrue="1">
      <formula>0</formula>
    </cfRule>
    <cfRule type="cellIs" priority="166" dxfId="580" operator="greaterThan" stopIfTrue="1">
      <formula>0.0000001</formula>
    </cfRule>
  </conditionalFormatting>
  <conditionalFormatting sqref="H23">
    <cfRule type="cellIs" priority="163" dxfId="1" operator="equal" stopIfTrue="1">
      <formula>0</formula>
    </cfRule>
    <cfRule type="cellIs" priority="164" dxfId="580" operator="greaterThan" stopIfTrue="1">
      <formula>0.0000001</formula>
    </cfRule>
  </conditionalFormatting>
  <conditionalFormatting sqref="H25">
    <cfRule type="cellIs" priority="161" dxfId="1" operator="equal" stopIfTrue="1">
      <formula>0</formula>
    </cfRule>
    <cfRule type="cellIs" priority="162" dxfId="579" operator="greaterThan" stopIfTrue="1">
      <formula>0.0000001</formula>
    </cfRule>
  </conditionalFormatting>
  <conditionalFormatting sqref="H25">
    <cfRule type="cellIs" priority="159" dxfId="1" operator="equal" stopIfTrue="1">
      <formula>0</formula>
    </cfRule>
    <cfRule type="cellIs" priority="160" dxfId="579" operator="greaterThan" stopIfTrue="1">
      <formula>0.0000001</formula>
    </cfRule>
  </conditionalFormatting>
  <conditionalFormatting sqref="H25">
    <cfRule type="cellIs" priority="157" dxfId="1" operator="equal" stopIfTrue="1">
      <formula>0</formula>
    </cfRule>
    <cfRule type="cellIs" priority="158" dxfId="580" operator="greaterThan" stopIfTrue="1">
      <formula>0.0000001</formula>
    </cfRule>
  </conditionalFormatting>
  <conditionalFormatting sqref="H25">
    <cfRule type="cellIs" priority="155" dxfId="1" operator="equal" stopIfTrue="1">
      <formula>0</formula>
    </cfRule>
    <cfRule type="cellIs" priority="156" dxfId="580" operator="greaterThan" stopIfTrue="1">
      <formula>0.0000001</formula>
    </cfRule>
  </conditionalFormatting>
  <conditionalFormatting sqref="H25">
    <cfRule type="cellIs" priority="153" dxfId="1" operator="equal" stopIfTrue="1">
      <formula>0</formula>
    </cfRule>
    <cfRule type="cellIs" priority="154" dxfId="579" operator="greaterThan" stopIfTrue="1">
      <formula>0.0000001</formula>
    </cfRule>
  </conditionalFormatting>
  <conditionalFormatting sqref="H25">
    <cfRule type="cellIs" priority="151" dxfId="1" operator="equal" stopIfTrue="1">
      <formula>0</formula>
    </cfRule>
    <cfRule type="cellIs" priority="152" dxfId="580" operator="greaterThan" stopIfTrue="1">
      <formula>0.0000001</formula>
    </cfRule>
  </conditionalFormatting>
  <conditionalFormatting sqref="H25">
    <cfRule type="cellIs" priority="149" dxfId="1" operator="equal" stopIfTrue="1">
      <formula>0</formula>
    </cfRule>
    <cfRule type="cellIs" priority="150" dxfId="580" operator="greaterThan" stopIfTrue="1">
      <formula>0.0000001</formula>
    </cfRule>
  </conditionalFormatting>
  <conditionalFormatting sqref="H25">
    <cfRule type="cellIs" priority="147" dxfId="1" operator="equal" stopIfTrue="1">
      <formula>0</formula>
    </cfRule>
    <cfRule type="cellIs" priority="148" dxfId="579" operator="greaterThan" stopIfTrue="1">
      <formula>0.0000001</formula>
    </cfRule>
  </conditionalFormatting>
  <conditionalFormatting sqref="H25">
    <cfRule type="cellIs" priority="145" dxfId="1" operator="equal" stopIfTrue="1">
      <formula>0</formula>
    </cfRule>
    <cfRule type="cellIs" priority="146" dxfId="579" operator="greaterThan" stopIfTrue="1">
      <formula>0.0000001</formula>
    </cfRule>
  </conditionalFormatting>
  <conditionalFormatting sqref="H25">
    <cfRule type="cellIs" priority="143" dxfId="1" operator="equal" stopIfTrue="1">
      <formula>0</formula>
    </cfRule>
    <cfRule type="cellIs" priority="144" dxfId="580" operator="greaterThan" stopIfTrue="1">
      <formula>0.0000001</formula>
    </cfRule>
  </conditionalFormatting>
  <conditionalFormatting sqref="H25">
    <cfRule type="cellIs" priority="141" dxfId="1" operator="equal" stopIfTrue="1">
      <formula>0</formula>
    </cfRule>
    <cfRule type="cellIs" priority="142" dxfId="580" operator="greaterThan" stopIfTrue="1">
      <formula>0.0000001</formula>
    </cfRule>
  </conditionalFormatting>
  <conditionalFormatting sqref="H25">
    <cfRule type="cellIs" priority="139" dxfId="1" operator="equal" stopIfTrue="1">
      <formula>0</formula>
    </cfRule>
    <cfRule type="cellIs" priority="140" dxfId="579" operator="greaterThan" stopIfTrue="1">
      <formula>0.0000001</formula>
    </cfRule>
  </conditionalFormatting>
  <conditionalFormatting sqref="H25">
    <cfRule type="cellIs" priority="137" dxfId="1" operator="equal" stopIfTrue="1">
      <formula>0</formula>
    </cfRule>
    <cfRule type="cellIs" priority="138" dxfId="580" operator="greaterThan" stopIfTrue="1">
      <formula>0.0000001</formula>
    </cfRule>
  </conditionalFormatting>
  <conditionalFormatting sqref="H25">
    <cfRule type="cellIs" priority="135" dxfId="1" operator="equal" stopIfTrue="1">
      <formula>0</formula>
    </cfRule>
    <cfRule type="cellIs" priority="136" dxfId="580" operator="greaterThan" stopIfTrue="1">
      <formula>0.0000001</formula>
    </cfRule>
  </conditionalFormatting>
  <conditionalFormatting sqref="H25">
    <cfRule type="cellIs" priority="133" dxfId="1" operator="equal" stopIfTrue="1">
      <formula>0</formula>
    </cfRule>
    <cfRule type="cellIs" priority="134" dxfId="579" operator="greaterThan" stopIfTrue="1">
      <formula>0.0000001</formula>
    </cfRule>
  </conditionalFormatting>
  <conditionalFormatting sqref="H25">
    <cfRule type="cellIs" priority="131" dxfId="1" operator="equal" stopIfTrue="1">
      <formula>0</formula>
    </cfRule>
    <cfRule type="cellIs" priority="132" dxfId="579" operator="greaterThan" stopIfTrue="1">
      <formula>0.0000001</formula>
    </cfRule>
  </conditionalFormatting>
  <conditionalFormatting sqref="H25">
    <cfRule type="cellIs" priority="129" dxfId="1" operator="equal" stopIfTrue="1">
      <formula>0</formula>
    </cfRule>
    <cfRule type="cellIs" priority="130" dxfId="580" operator="greaterThan" stopIfTrue="1">
      <formula>0.0000001</formula>
    </cfRule>
  </conditionalFormatting>
  <conditionalFormatting sqref="H25">
    <cfRule type="cellIs" priority="127" dxfId="1" operator="equal" stopIfTrue="1">
      <formula>0</formula>
    </cfRule>
    <cfRule type="cellIs" priority="128" dxfId="580" operator="greaterThan" stopIfTrue="1">
      <formula>0.0000001</formula>
    </cfRule>
  </conditionalFormatting>
  <conditionalFormatting sqref="H25">
    <cfRule type="cellIs" priority="125" dxfId="1" operator="equal" stopIfTrue="1">
      <formula>0</formula>
    </cfRule>
    <cfRule type="cellIs" priority="126" dxfId="579" operator="greaterThan" stopIfTrue="1">
      <formula>0.0000001</formula>
    </cfRule>
  </conditionalFormatting>
  <conditionalFormatting sqref="H25">
    <cfRule type="cellIs" priority="123" dxfId="1" operator="equal" stopIfTrue="1">
      <formula>0</formula>
    </cfRule>
    <cfRule type="cellIs" priority="124" dxfId="580" operator="greaterThan" stopIfTrue="1">
      <formula>0.0000001</formula>
    </cfRule>
  </conditionalFormatting>
  <conditionalFormatting sqref="H25">
    <cfRule type="cellIs" priority="121" dxfId="1" operator="equal" stopIfTrue="1">
      <formula>0</formula>
    </cfRule>
    <cfRule type="cellIs" priority="122" dxfId="580" operator="greaterThan" stopIfTrue="1">
      <formula>0.0000001</formula>
    </cfRule>
  </conditionalFormatting>
  <conditionalFormatting sqref="G19">
    <cfRule type="cellIs" priority="119" dxfId="1" operator="equal" stopIfTrue="1">
      <formula>0</formula>
    </cfRule>
    <cfRule type="cellIs" priority="120" dxfId="578" operator="greaterThan" stopIfTrue="1">
      <formula>0.0000001</formula>
    </cfRule>
  </conditionalFormatting>
  <conditionalFormatting sqref="G19">
    <cfRule type="cellIs" priority="117" dxfId="1" operator="equal" stopIfTrue="1">
      <formula>0</formula>
    </cfRule>
    <cfRule type="cellIs" priority="118" dxfId="579" operator="greaterThan" stopIfTrue="1">
      <formula>0.0000001</formula>
    </cfRule>
  </conditionalFormatting>
  <conditionalFormatting sqref="G19">
    <cfRule type="cellIs" priority="115" dxfId="1" operator="equal" stopIfTrue="1">
      <formula>0</formula>
    </cfRule>
    <cfRule type="cellIs" priority="116" dxfId="579" operator="greaterThan" stopIfTrue="1">
      <formula>0.0000001</formula>
    </cfRule>
  </conditionalFormatting>
  <conditionalFormatting sqref="G19">
    <cfRule type="cellIs" priority="113" dxfId="1" operator="equal" stopIfTrue="1">
      <formula>0</formula>
    </cfRule>
    <cfRule type="cellIs" priority="114" dxfId="580" operator="greaterThan" stopIfTrue="1">
      <formula>0.0000001</formula>
    </cfRule>
  </conditionalFormatting>
  <conditionalFormatting sqref="G19">
    <cfRule type="cellIs" priority="111" dxfId="1" operator="equal" stopIfTrue="1">
      <formula>0</formula>
    </cfRule>
    <cfRule type="cellIs" priority="112" dxfId="580" operator="greaterThan" stopIfTrue="1">
      <formula>0.0000001</formula>
    </cfRule>
  </conditionalFormatting>
  <conditionalFormatting sqref="G19">
    <cfRule type="cellIs" priority="109" dxfId="1" operator="equal" stopIfTrue="1">
      <formula>0</formula>
    </cfRule>
    <cfRule type="cellIs" priority="110" dxfId="579" operator="greaterThan" stopIfTrue="1">
      <formula>0.0000001</formula>
    </cfRule>
  </conditionalFormatting>
  <conditionalFormatting sqref="G19">
    <cfRule type="cellIs" priority="107" dxfId="1" operator="equal" stopIfTrue="1">
      <formula>0</formula>
    </cfRule>
    <cfRule type="cellIs" priority="108" dxfId="580" operator="greaterThan" stopIfTrue="1">
      <formula>0.0000001</formula>
    </cfRule>
  </conditionalFormatting>
  <conditionalFormatting sqref="G19">
    <cfRule type="cellIs" priority="105" dxfId="1" operator="equal" stopIfTrue="1">
      <formula>0</formula>
    </cfRule>
    <cfRule type="cellIs" priority="106" dxfId="580" operator="greaterThan" stopIfTrue="1">
      <formula>0.0000001</formula>
    </cfRule>
  </conditionalFormatting>
  <conditionalFormatting sqref="G19">
    <cfRule type="cellIs" priority="103" dxfId="1" operator="equal" stopIfTrue="1">
      <formula>0</formula>
    </cfRule>
    <cfRule type="cellIs" priority="104" dxfId="579" operator="greaterThan" stopIfTrue="1">
      <formula>0.0000001</formula>
    </cfRule>
  </conditionalFormatting>
  <conditionalFormatting sqref="G19">
    <cfRule type="cellIs" priority="101" dxfId="1" operator="equal" stopIfTrue="1">
      <formula>0</formula>
    </cfRule>
    <cfRule type="cellIs" priority="102" dxfId="579" operator="greaterThan" stopIfTrue="1">
      <formula>0.0000001</formula>
    </cfRule>
  </conditionalFormatting>
  <conditionalFormatting sqref="G19">
    <cfRule type="cellIs" priority="99" dxfId="1" operator="equal" stopIfTrue="1">
      <formula>0</formula>
    </cfRule>
    <cfRule type="cellIs" priority="100" dxfId="580" operator="greaterThan" stopIfTrue="1">
      <formula>0.0000001</formula>
    </cfRule>
  </conditionalFormatting>
  <conditionalFormatting sqref="G19">
    <cfRule type="cellIs" priority="97" dxfId="1" operator="equal" stopIfTrue="1">
      <formula>0</formula>
    </cfRule>
    <cfRule type="cellIs" priority="98" dxfId="580" operator="greaterThan" stopIfTrue="1">
      <formula>0.0000001</formula>
    </cfRule>
  </conditionalFormatting>
  <conditionalFormatting sqref="G19">
    <cfRule type="cellIs" priority="95" dxfId="1" operator="equal" stopIfTrue="1">
      <formula>0</formula>
    </cfRule>
    <cfRule type="cellIs" priority="96" dxfId="579" operator="greaterThan" stopIfTrue="1">
      <formula>0.0000001</formula>
    </cfRule>
  </conditionalFormatting>
  <conditionalFormatting sqref="G19">
    <cfRule type="cellIs" priority="93" dxfId="1" operator="equal" stopIfTrue="1">
      <formula>0</formula>
    </cfRule>
    <cfRule type="cellIs" priority="94" dxfId="580" operator="greaterThan" stopIfTrue="1">
      <formula>0.0000001</formula>
    </cfRule>
  </conditionalFormatting>
  <conditionalFormatting sqref="G19">
    <cfRule type="cellIs" priority="91" dxfId="1" operator="equal" stopIfTrue="1">
      <formula>0</formula>
    </cfRule>
    <cfRule type="cellIs" priority="92" dxfId="580" operator="greaterThan" stopIfTrue="1">
      <formula>0.0000001</formula>
    </cfRule>
  </conditionalFormatting>
  <conditionalFormatting sqref="G21">
    <cfRule type="cellIs" priority="89" dxfId="1" operator="equal" stopIfTrue="1">
      <formula>0</formula>
    </cfRule>
    <cfRule type="cellIs" priority="90" dxfId="578" operator="greaterThan" stopIfTrue="1">
      <formula>0.0000001</formula>
    </cfRule>
  </conditionalFormatting>
  <conditionalFormatting sqref="G21">
    <cfRule type="cellIs" priority="87" dxfId="1" operator="equal" stopIfTrue="1">
      <formula>0</formula>
    </cfRule>
    <cfRule type="cellIs" priority="88" dxfId="579" operator="greaterThan" stopIfTrue="1">
      <formula>0.0000001</formula>
    </cfRule>
  </conditionalFormatting>
  <conditionalFormatting sqref="G21">
    <cfRule type="cellIs" priority="85" dxfId="1" operator="equal" stopIfTrue="1">
      <formula>0</formula>
    </cfRule>
    <cfRule type="cellIs" priority="86" dxfId="579" operator="greaterThan" stopIfTrue="1">
      <formula>0.0000001</formula>
    </cfRule>
  </conditionalFormatting>
  <conditionalFormatting sqref="G21">
    <cfRule type="cellIs" priority="83" dxfId="1" operator="equal" stopIfTrue="1">
      <formula>0</formula>
    </cfRule>
    <cfRule type="cellIs" priority="84" dxfId="580" operator="greaterThan" stopIfTrue="1">
      <formula>0.0000001</formula>
    </cfRule>
  </conditionalFormatting>
  <conditionalFormatting sqref="G21">
    <cfRule type="cellIs" priority="81" dxfId="1" operator="equal" stopIfTrue="1">
      <formula>0</formula>
    </cfRule>
    <cfRule type="cellIs" priority="82" dxfId="580" operator="greaterThan" stopIfTrue="1">
      <formula>0.0000001</formula>
    </cfRule>
  </conditionalFormatting>
  <conditionalFormatting sqref="G21">
    <cfRule type="cellIs" priority="79" dxfId="1" operator="equal" stopIfTrue="1">
      <formula>0</formula>
    </cfRule>
    <cfRule type="cellIs" priority="80" dxfId="579" operator="greaterThan" stopIfTrue="1">
      <formula>0.0000001</formula>
    </cfRule>
  </conditionalFormatting>
  <conditionalFormatting sqref="G21">
    <cfRule type="cellIs" priority="77" dxfId="1" operator="equal" stopIfTrue="1">
      <formula>0</formula>
    </cfRule>
    <cfRule type="cellIs" priority="78" dxfId="580" operator="greaterThan" stopIfTrue="1">
      <formula>0.0000001</formula>
    </cfRule>
  </conditionalFormatting>
  <conditionalFormatting sqref="G21">
    <cfRule type="cellIs" priority="75" dxfId="1" operator="equal" stopIfTrue="1">
      <formula>0</formula>
    </cfRule>
    <cfRule type="cellIs" priority="76" dxfId="580" operator="greaterThan" stopIfTrue="1">
      <formula>0.0000001</formula>
    </cfRule>
  </conditionalFormatting>
  <conditionalFormatting sqref="G21">
    <cfRule type="cellIs" priority="73" dxfId="1" operator="equal" stopIfTrue="1">
      <formula>0</formula>
    </cfRule>
    <cfRule type="cellIs" priority="74" dxfId="579" operator="greaterThan" stopIfTrue="1">
      <formula>0.0000001</formula>
    </cfRule>
  </conditionalFormatting>
  <conditionalFormatting sqref="G21">
    <cfRule type="cellIs" priority="71" dxfId="1" operator="equal" stopIfTrue="1">
      <formula>0</formula>
    </cfRule>
    <cfRule type="cellIs" priority="72" dxfId="579" operator="greaterThan" stopIfTrue="1">
      <formula>0.0000001</formula>
    </cfRule>
  </conditionalFormatting>
  <conditionalFormatting sqref="G21">
    <cfRule type="cellIs" priority="69" dxfId="1" operator="equal" stopIfTrue="1">
      <formula>0</formula>
    </cfRule>
    <cfRule type="cellIs" priority="70" dxfId="580" operator="greaterThan" stopIfTrue="1">
      <formula>0.0000001</formula>
    </cfRule>
  </conditionalFormatting>
  <conditionalFormatting sqref="G21">
    <cfRule type="cellIs" priority="67" dxfId="1" operator="equal" stopIfTrue="1">
      <formula>0</formula>
    </cfRule>
    <cfRule type="cellIs" priority="68" dxfId="580" operator="greaterThan" stopIfTrue="1">
      <formula>0.0000001</formula>
    </cfRule>
  </conditionalFormatting>
  <conditionalFormatting sqref="G21">
    <cfRule type="cellIs" priority="65" dxfId="1" operator="equal" stopIfTrue="1">
      <formula>0</formula>
    </cfRule>
    <cfRule type="cellIs" priority="66" dxfId="579" operator="greaterThan" stopIfTrue="1">
      <formula>0.0000001</formula>
    </cfRule>
  </conditionalFormatting>
  <conditionalFormatting sqref="G21">
    <cfRule type="cellIs" priority="63" dxfId="1" operator="equal" stopIfTrue="1">
      <formula>0</formula>
    </cfRule>
    <cfRule type="cellIs" priority="64" dxfId="580" operator="greaterThan" stopIfTrue="1">
      <formula>0.0000001</formula>
    </cfRule>
  </conditionalFormatting>
  <conditionalFormatting sqref="G21">
    <cfRule type="cellIs" priority="61" dxfId="1" operator="equal" stopIfTrue="1">
      <formula>0</formula>
    </cfRule>
    <cfRule type="cellIs" priority="62" dxfId="580" operator="greaterThan" stopIfTrue="1">
      <formula>0.0000001</formula>
    </cfRule>
  </conditionalFormatting>
  <conditionalFormatting sqref="G23">
    <cfRule type="cellIs" priority="59" dxfId="1" operator="equal" stopIfTrue="1">
      <formula>0</formula>
    </cfRule>
    <cfRule type="cellIs" priority="60" dxfId="578" operator="greaterThan" stopIfTrue="1">
      <formula>0.0000001</formula>
    </cfRule>
  </conditionalFormatting>
  <conditionalFormatting sqref="G23">
    <cfRule type="cellIs" priority="57" dxfId="1" operator="equal" stopIfTrue="1">
      <formula>0</formula>
    </cfRule>
    <cfRule type="cellIs" priority="58" dxfId="579" operator="greaterThan" stopIfTrue="1">
      <formula>0.0000001</formula>
    </cfRule>
  </conditionalFormatting>
  <conditionalFormatting sqref="G23">
    <cfRule type="cellIs" priority="55" dxfId="1" operator="equal" stopIfTrue="1">
      <formula>0</formula>
    </cfRule>
    <cfRule type="cellIs" priority="56" dxfId="579" operator="greaterThan" stopIfTrue="1">
      <formula>0.0000001</formula>
    </cfRule>
  </conditionalFormatting>
  <conditionalFormatting sqref="G23">
    <cfRule type="cellIs" priority="53" dxfId="1" operator="equal" stopIfTrue="1">
      <formula>0</formula>
    </cfRule>
    <cfRule type="cellIs" priority="54" dxfId="580" operator="greaterThan" stopIfTrue="1">
      <formula>0.0000001</formula>
    </cfRule>
  </conditionalFormatting>
  <conditionalFormatting sqref="G23">
    <cfRule type="cellIs" priority="51" dxfId="1" operator="equal" stopIfTrue="1">
      <formula>0</formula>
    </cfRule>
    <cfRule type="cellIs" priority="52" dxfId="580" operator="greaterThan" stopIfTrue="1">
      <formula>0.0000001</formula>
    </cfRule>
  </conditionalFormatting>
  <conditionalFormatting sqref="G23">
    <cfRule type="cellIs" priority="49" dxfId="1" operator="equal" stopIfTrue="1">
      <formula>0</formula>
    </cfRule>
    <cfRule type="cellIs" priority="50" dxfId="579" operator="greaterThan" stopIfTrue="1">
      <formula>0.0000001</formula>
    </cfRule>
  </conditionalFormatting>
  <conditionalFormatting sqref="G23">
    <cfRule type="cellIs" priority="47" dxfId="1" operator="equal" stopIfTrue="1">
      <formula>0</formula>
    </cfRule>
    <cfRule type="cellIs" priority="48" dxfId="580" operator="greaterThan" stopIfTrue="1">
      <formula>0.0000001</formula>
    </cfRule>
  </conditionalFormatting>
  <conditionalFormatting sqref="G23">
    <cfRule type="cellIs" priority="45" dxfId="1" operator="equal" stopIfTrue="1">
      <formula>0</formula>
    </cfRule>
    <cfRule type="cellIs" priority="46" dxfId="580" operator="greaterThan" stopIfTrue="1">
      <formula>0.0000001</formula>
    </cfRule>
  </conditionalFormatting>
  <conditionalFormatting sqref="G23">
    <cfRule type="cellIs" priority="43" dxfId="1" operator="equal" stopIfTrue="1">
      <formula>0</formula>
    </cfRule>
    <cfRule type="cellIs" priority="44" dxfId="579" operator="greaterThan" stopIfTrue="1">
      <formula>0.0000001</formula>
    </cfRule>
  </conditionalFormatting>
  <conditionalFormatting sqref="G23">
    <cfRule type="cellIs" priority="41" dxfId="1" operator="equal" stopIfTrue="1">
      <formula>0</formula>
    </cfRule>
    <cfRule type="cellIs" priority="42" dxfId="579" operator="greaterThan" stopIfTrue="1">
      <formula>0.0000001</formula>
    </cfRule>
  </conditionalFormatting>
  <conditionalFormatting sqref="G23">
    <cfRule type="cellIs" priority="39" dxfId="1" operator="equal" stopIfTrue="1">
      <formula>0</formula>
    </cfRule>
    <cfRule type="cellIs" priority="40" dxfId="580" operator="greaterThan" stopIfTrue="1">
      <formula>0.0000001</formula>
    </cfRule>
  </conditionalFormatting>
  <conditionalFormatting sqref="G23">
    <cfRule type="cellIs" priority="37" dxfId="1" operator="equal" stopIfTrue="1">
      <formula>0</formula>
    </cfRule>
    <cfRule type="cellIs" priority="38" dxfId="580" operator="greaterThan" stopIfTrue="1">
      <formula>0.0000001</formula>
    </cfRule>
  </conditionalFormatting>
  <conditionalFormatting sqref="G23">
    <cfRule type="cellIs" priority="35" dxfId="1" operator="equal" stopIfTrue="1">
      <formula>0</formula>
    </cfRule>
    <cfRule type="cellIs" priority="36" dxfId="579" operator="greaterThan" stopIfTrue="1">
      <formula>0.0000001</formula>
    </cfRule>
  </conditionalFormatting>
  <conditionalFormatting sqref="G23">
    <cfRule type="cellIs" priority="33" dxfId="1" operator="equal" stopIfTrue="1">
      <formula>0</formula>
    </cfRule>
    <cfRule type="cellIs" priority="34" dxfId="580" operator="greaterThan" stopIfTrue="1">
      <formula>0.0000001</formula>
    </cfRule>
  </conditionalFormatting>
  <conditionalFormatting sqref="G23">
    <cfRule type="cellIs" priority="31" dxfId="1" operator="equal" stopIfTrue="1">
      <formula>0</formula>
    </cfRule>
    <cfRule type="cellIs" priority="32" dxfId="580" operator="greaterThan" stopIfTrue="1">
      <formula>0.0000001</formula>
    </cfRule>
  </conditionalFormatting>
  <conditionalFormatting sqref="G25">
    <cfRule type="cellIs" priority="29" dxfId="1" operator="equal" stopIfTrue="1">
      <formula>0</formula>
    </cfRule>
    <cfRule type="cellIs" priority="30" dxfId="578" operator="greaterThan" stopIfTrue="1">
      <formula>0.0000001</formula>
    </cfRule>
  </conditionalFormatting>
  <conditionalFormatting sqref="G25">
    <cfRule type="cellIs" priority="27" dxfId="1" operator="equal" stopIfTrue="1">
      <formula>0</formula>
    </cfRule>
    <cfRule type="cellIs" priority="28" dxfId="579" operator="greaterThan" stopIfTrue="1">
      <formula>0.0000001</formula>
    </cfRule>
  </conditionalFormatting>
  <conditionalFormatting sqref="G25">
    <cfRule type="cellIs" priority="25" dxfId="1" operator="equal" stopIfTrue="1">
      <formula>0</formula>
    </cfRule>
    <cfRule type="cellIs" priority="26" dxfId="579" operator="greaterThan" stopIfTrue="1">
      <formula>0.0000001</formula>
    </cfRule>
  </conditionalFormatting>
  <conditionalFormatting sqref="G25">
    <cfRule type="cellIs" priority="23" dxfId="1" operator="equal" stopIfTrue="1">
      <formula>0</formula>
    </cfRule>
    <cfRule type="cellIs" priority="24" dxfId="580" operator="greaterThan" stopIfTrue="1">
      <formula>0.0000001</formula>
    </cfRule>
  </conditionalFormatting>
  <conditionalFormatting sqref="G25">
    <cfRule type="cellIs" priority="21" dxfId="1" operator="equal" stopIfTrue="1">
      <formula>0</formula>
    </cfRule>
    <cfRule type="cellIs" priority="22" dxfId="580" operator="greaterThan" stopIfTrue="1">
      <formula>0.0000001</formula>
    </cfRule>
  </conditionalFormatting>
  <conditionalFormatting sqref="G25">
    <cfRule type="cellIs" priority="19" dxfId="1" operator="equal" stopIfTrue="1">
      <formula>0</formula>
    </cfRule>
    <cfRule type="cellIs" priority="20" dxfId="579" operator="greaterThan" stopIfTrue="1">
      <formula>0.0000001</formula>
    </cfRule>
  </conditionalFormatting>
  <conditionalFormatting sqref="G25">
    <cfRule type="cellIs" priority="17" dxfId="1" operator="equal" stopIfTrue="1">
      <formula>0</formula>
    </cfRule>
    <cfRule type="cellIs" priority="18" dxfId="580" operator="greaterThan" stopIfTrue="1">
      <formula>0.0000001</formula>
    </cfRule>
  </conditionalFormatting>
  <conditionalFormatting sqref="G25">
    <cfRule type="cellIs" priority="15" dxfId="1" operator="equal" stopIfTrue="1">
      <formula>0</formula>
    </cfRule>
    <cfRule type="cellIs" priority="16" dxfId="580" operator="greaterThan" stopIfTrue="1">
      <formula>0.0000001</formula>
    </cfRule>
  </conditionalFormatting>
  <conditionalFormatting sqref="G25">
    <cfRule type="cellIs" priority="13" dxfId="1" operator="equal" stopIfTrue="1">
      <formula>0</formula>
    </cfRule>
    <cfRule type="cellIs" priority="14" dxfId="579" operator="greaterThan" stopIfTrue="1">
      <formula>0.0000001</formula>
    </cfRule>
  </conditionalFormatting>
  <conditionalFormatting sqref="G25">
    <cfRule type="cellIs" priority="11" dxfId="1" operator="equal" stopIfTrue="1">
      <formula>0</formula>
    </cfRule>
    <cfRule type="cellIs" priority="12" dxfId="579" operator="greaterThan" stopIfTrue="1">
      <formula>0.0000001</formula>
    </cfRule>
  </conditionalFormatting>
  <conditionalFormatting sqref="G25">
    <cfRule type="cellIs" priority="9" dxfId="1" operator="equal" stopIfTrue="1">
      <formula>0</formula>
    </cfRule>
    <cfRule type="cellIs" priority="10" dxfId="580" operator="greaterThan" stopIfTrue="1">
      <formula>0.0000001</formula>
    </cfRule>
  </conditionalFormatting>
  <conditionalFormatting sqref="G25">
    <cfRule type="cellIs" priority="7" dxfId="1" operator="equal" stopIfTrue="1">
      <formula>0</formula>
    </cfRule>
    <cfRule type="cellIs" priority="8" dxfId="580" operator="greaterThan" stopIfTrue="1">
      <formula>0.0000001</formula>
    </cfRule>
  </conditionalFormatting>
  <conditionalFormatting sqref="G25">
    <cfRule type="cellIs" priority="5" dxfId="1" operator="equal" stopIfTrue="1">
      <formula>0</formula>
    </cfRule>
    <cfRule type="cellIs" priority="6" dxfId="579" operator="greaterThan" stopIfTrue="1">
      <formula>0.0000001</formula>
    </cfRule>
  </conditionalFormatting>
  <conditionalFormatting sqref="G25">
    <cfRule type="cellIs" priority="3" dxfId="1" operator="equal" stopIfTrue="1">
      <formula>0</formula>
    </cfRule>
    <cfRule type="cellIs" priority="4" dxfId="580" operator="greaterThan" stopIfTrue="1">
      <formula>0.0000001</formula>
    </cfRule>
  </conditionalFormatting>
  <conditionalFormatting sqref="G25">
    <cfRule type="cellIs" priority="1" dxfId="1" operator="equal" stopIfTrue="1">
      <formula>0</formula>
    </cfRule>
    <cfRule type="cellIs" priority="2" dxfId="580" operator="greaterThan" stopIfTrue="1">
      <formula>0.0000001</formula>
    </cfRule>
  </conditionalFormatting>
  <printOptions horizontalCentered="1"/>
  <pageMargins left="0.3937007874015748" right="0.3937007874015748" top="0.35433070866141736" bottom="0.35433070866141736" header="0.31496062992125984" footer="0.31496062992125984"/>
  <pageSetup fitToWidth="2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view="pageBreakPreview" zoomScale="90" zoomScaleSheetLayoutView="90" zoomScalePageLayoutView="0" workbookViewId="0" topLeftCell="A1">
      <selection activeCell="B1" sqref="B1"/>
    </sheetView>
  </sheetViews>
  <sheetFormatPr defaultColWidth="9.140625" defaultRowHeight="12.75"/>
  <cols>
    <col min="1" max="1" width="14.00390625" style="37" customWidth="1"/>
    <col min="2" max="2" width="79.28125" style="45" customWidth="1"/>
    <col min="3" max="3" width="25.8515625" style="35" customWidth="1"/>
    <col min="4" max="4" width="21.7109375" style="41" customWidth="1"/>
    <col min="5" max="16384" width="9.140625" style="23" customWidth="1"/>
  </cols>
  <sheetData>
    <row r="1" spans="1:4" ht="16.5" customHeight="1">
      <c r="A1" s="21"/>
      <c r="B1" s="22"/>
      <c r="C1" s="22"/>
      <c r="D1" s="22"/>
    </row>
    <row r="2" spans="1:4" ht="16.5" customHeight="1">
      <c r="A2" s="21"/>
      <c r="B2" s="24"/>
      <c r="C2" s="24"/>
      <c r="D2" s="24"/>
    </row>
    <row r="3" spans="1:4" ht="16.5" customHeight="1">
      <c r="A3" s="21"/>
      <c r="B3" s="24"/>
      <c r="C3" s="24"/>
      <c r="D3" s="24"/>
    </row>
    <row r="4" spans="1:4" ht="16.5" customHeight="1">
      <c r="A4" s="21"/>
      <c r="B4" s="25"/>
      <c r="C4" s="25"/>
      <c r="D4" s="25"/>
    </row>
    <row r="5" spans="1:4" ht="16.5" customHeight="1" thickBot="1">
      <c r="A5" s="21"/>
      <c r="B5" s="26"/>
      <c r="C5" s="27"/>
      <c r="D5" s="27"/>
    </row>
    <row r="6" spans="1:4" s="28" customFormat="1" ht="16.5" customHeight="1">
      <c r="A6" s="46" t="s">
        <v>0</v>
      </c>
      <c r="B6" s="47" t="str">
        <f>Orçamento!D6</f>
        <v>Adequação Acessibilidade - Escolas Municipais - Etapa II</v>
      </c>
      <c r="C6" s="48"/>
      <c r="D6" s="49"/>
    </row>
    <row r="7" spans="1:4" s="28" customFormat="1" ht="7.5" customHeight="1">
      <c r="A7" s="50"/>
      <c r="B7" s="51"/>
      <c r="C7" s="52"/>
      <c r="D7" s="53"/>
    </row>
    <row r="8" spans="1:4" s="28" customFormat="1" ht="18" customHeight="1">
      <c r="A8" s="305" t="s">
        <v>174</v>
      </c>
      <c r="B8" s="273"/>
      <c r="C8" s="55"/>
      <c r="D8" s="56"/>
    </row>
    <row r="9" spans="1:4" s="28" customFormat="1" ht="7.5" customHeight="1">
      <c r="A9" s="50"/>
      <c r="B9" s="51"/>
      <c r="C9" s="57"/>
      <c r="D9" s="58"/>
    </row>
    <row r="10" spans="1:4" s="28" customFormat="1" ht="18" customHeight="1">
      <c r="A10" s="50" t="s">
        <v>2</v>
      </c>
      <c r="B10" s="59" t="str">
        <f>Orçamento!D10</f>
        <v>Município de Itapevi - ITAPEVI/SP</v>
      </c>
      <c r="C10" s="55" t="str">
        <f>Orçamento!F10</f>
        <v>Investimento:</v>
      </c>
      <c r="D10" s="60">
        <f>Orçamento!H10</f>
        <v>0</v>
      </c>
    </row>
    <row r="11" spans="1:4" ht="7.5" customHeight="1" thickBot="1">
      <c r="A11" s="62"/>
      <c r="B11" s="63"/>
      <c r="C11" s="63"/>
      <c r="D11" s="64"/>
    </row>
    <row r="12" spans="1:4" ht="18" customHeight="1" thickBot="1">
      <c r="A12" s="303"/>
      <c r="B12" s="303"/>
      <c r="C12" s="303"/>
      <c r="D12" s="303"/>
    </row>
    <row r="13" spans="1:4" s="29" customFormat="1" ht="39.75" customHeight="1">
      <c r="A13" s="65" t="s">
        <v>5</v>
      </c>
      <c r="B13" s="66" t="s">
        <v>7</v>
      </c>
      <c r="C13" s="6" t="s">
        <v>179</v>
      </c>
      <c r="D13" s="67" t="s">
        <v>10</v>
      </c>
    </row>
    <row r="14" spans="1:4" s="30" customFormat="1" ht="28.5" customHeight="1">
      <c r="A14" s="68">
        <f>Orçamento!A14</f>
        <v>1</v>
      </c>
      <c r="B14" s="69" t="str">
        <f>Orçamento!D14</f>
        <v>CEMEB MARIA ZIBINA DE CARVALHO</v>
      </c>
      <c r="C14" s="2">
        <f>ROUND(VLOOKUP(B14,Orçamento!$D$14:$I$87,2,FALSE)*(1+Orçamento!$F$89),2)</f>
        <v>0</v>
      </c>
      <c r="D14" s="3" t="e">
        <f>VLOOKUP(B14,Orçamento!$D$14:$I98,6,FALSE)</f>
        <v>#DIV/0!</v>
      </c>
    </row>
    <row r="15" spans="1:4" s="30" customFormat="1" ht="28.5" customHeight="1">
      <c r="A15" s="68">
        <f>Orçamento!A25</f>
        <v>2</v>
      </c>
      <c r="B15" s="69" t="str">
        <f>Orçamento!D25</f>
        <v>CEMEB MAGALI TREVIZAN</v>
      </c>
      <c r="C15" s="2">
        <f>ROUND(VLOOKUP(B15,Orçamento!$D$14:$I$87,2,FALSE)*(1+Orçamento!$F$89),2)</f>
        <v>0</v>
      </c>
      <c r="D15" s="3" t="e">
        <f>VLOOKUP(B15,Orçamento!$D$14:$I98,6,FALSE)</f>
        <v>#DIV/0!</v>
      </c>
    </row>
    <row r="16" spans="1:4" s="30" customFormat="1" ht="28.5" customHeight="1">
      <c r="A16" s="68">
        <f>Orçamento!A55</f>
        <v>3</v>
      </c>
      <c r="B16" s="69" t="str">
        <f>Orçamento!D55</f>
        <v>CEMEB FLORIZA NUNES DE CAMARGO</v>
      </c>
      <c r="C16" s="2">
        <f>ROUND(VLOOKUP(B16,Orçamento!$D$14:$I$87,2,FALSE)*(1+Orçamento!$F$89),2)</f>
        <v>0</v>
      </c>
      <c r="D16" s="3" t="e">
        <f>VLOOKUP(B16,Orçamento!$D$14:$I98,6,FALSE)</f>
        <v>#DIV/0!</v>
      </c>
    </row>
    <row r="17" spans="1:4" s="30" customFormat="1" ht="28.5" customHeight="1">
      <c r="A17" s="68">
        <f>Orçamento!A59</f>
        <v>4</v>
      </c>
      <c r="B17" s="69" t="str">
        <f>Orçamento!D59</f>
        <v>CEMEB BEMVINDO MOREIRA NERY</v>
      </c>
      <c r="C17" s="2">
        <f>ROUND(VLOOKUP(B17,Orçamento!$D$14:$I$87,2,FALSE)*(1+Orçamento!$F$89),2)</f>
        <v>0</v>
      </c>
      <c r="D17" s="3" t="e">
        <f>VLOOKUP(B17,Orçamento!$D$14:$I98,6,FALSE)</f>
        <v>#DIV/0!</v>
      </c>
    </row>
    <row r="18" spans="1:4" s="30" customFormat="1" ht="28.5" customHeight="1">
      <c r="A18" s="68">
        <f>Orçamento!A85</f>
        <v>5</v>
      </c>
      <c r="B18" s="69" t="str">
        <f>Orçamento!D85</f>
        <v>CEMEB JORNALISTA JOÃO VALÉRIO</v>
      </c>
      <c r="C18" s="2">
        <f>ROUND(VLOOKUP(B18,Orçamento!$D$14:$I$87,2,FALSE)*(1+Orçamento!$F$89),2)</f>
        <v>0</v>
      </c>
      <c r="D18" s="3" t="e">
        <f>VLOOKUP(B18,Orçamento!$D$14:$I98,6,FALSE)</f>
        <v>#DIV/0!</v>
      </c>
    </row>
    <row r="19" spans="1:4" ht="27" customHeight="1" thickBot="1">
      <c r="A19" s="304" t="s">
        <v>44</v>
      </c>
      <c r="B19" s="304"/>
      <c r="C19" s="4">
        <f>SUM(C14:C18)</f>
        <v>0</v>
      </c>
      <c r="D19" s="5" t="e">
        <f>SUM(D14:D18)</f>
        <v>#DIV/0!</v>
      </c>
    </row>
    <row r="20" spans="1:4" ht="12.75" customHeight="1">
      <c r="A20" s="31"/>
      <c r="B20" s="31"/>
      <c r="C20" s="32"/>
      <c r="D20" s="33"/>
    </row>
    <row r="21" spans="1:4" ht="12.75" customHeight="1">
      <c r="A21" s="31"/>
      <c r="B21" s="31"/>
      <c r="C21" s="34"/>
      <c r="D21" s="33"/>
    </row>
    <row r="22" spans="1:4" ht="12.75" customHeight="1">
      <c r="A22" s="31"/>
      <c r="B22" s="31"/>
      <c r="D22" s="33"/>
    </row>
    <row r="23" spans="1:4" ht="15" customHeight="1">
      <c r="A23" s="21"/>
      <c r="B23" s="21"/>
      <c r="D23" s="34"/>
    </row>
    <row r="24" spans="1:4" ht="12.75" customHeight="1">
      <c r="A24" s="31"/>
      <c r="B24" s="36"/>
      <c r="C24" s="32"/>
      <c r="D24" s="33"/>
    </row>
    <row r="25" spans="1:4" ht="12.75" customHeight="1">
      <c r="A25" s="31"/>
      <c r="B25" s="31"/>
      <c r="C25" s="32"/>
      <c r="D25" s="33"/>
    </row>
    <row r="26" spans="1:4" ht="12.75" customHeight="1">
      <c r="A26" s="31"/>
      <c r="B26" s="36"/>
      <c r="C26" s="32"/>
      <c r="D26" s="33"/>
    </row>
    <row r="27" spans="1:4" ht="12.75" customHeight="1">
      <c r="A27" s="31"/>
      <c r="B27" s="31"/>
      <c r="C27" s="23"/>
      <c r="D27" s="23"/>
    </row>
    <row r="28" spans="2:4" ht="15" customHeight="1">
      <c r="B28" s="38"/>
      <c r="C28" s="23"/>
      <c r="D28" s="23"/>
    </row>
    <row r="29" spans="2:4" ht="12.75" customHeight="1">
      <c r="B29" s="39"/>
      <c r="C29" s="23"/>
      <c r="D29" s="23"/>
    </row>
    <row r="30" spans="2:4" ht="12.75" customHeight="1">
      <c r="B30" s="39"/>
      <c r="C30" s="23"/>
      <c r="D30" s="23"/>
    </row>
    <row r="31" spans="2:4" ht="12.75" customHeight="1">
      <c r="B31" s="37"/>
      <c r="C31" s="23"/>
      <c r="D31" s="23"/>
    </row>
    <row r="35" spans="1:3" ht="14.25" customHeight="1">
      <c r="A35" s="23"/>
      <c r="B35" s="31"/>
      <c r="C35" s="40"/>
    </row>
    <row r="36" spans="1:3" ht="15.75">
      <c r="A36" s="23"/>
      <c r="B36" s="38"/>
      <c r="C36" s="42"/>
    </row>
    <row r="37" spans="1:3" ht="14.25">
      <c r="A37" s="23"/>
      <c r="B37" s="43"/>
      <c r="C37" s="44"/>
    </row>
    <row r="38" spans="2:3" ht="14.25">
      <c r="B38" s="43"/>
      <c r="C38" s="44"/>
    </row>
    <row r="39" spans="2:3" ht="14.25">
      <c r="B39" s="43"/>
      <c r="C39" s="44"/>
    </row>
  </sheetData>
  <sheetProtection password="CC53" sheet="1" formatCells="0" formatColumns="0" formatRows="0" selectLockedCells="1"/>
  <autoFilter ref="A13:D19"/>
  <mergeCells count="3">
    <mergeCell ref="A12:D12"/>
    <mergeCell ref="A19:B19"/>
    <mergeCell ref="A8:B8"/>
  </mergeCells>
  <printOptions horizontalCentered="1"/>
  <pageMargins left="0.7874015748031497" right="0.3937007874015748" top="0.7874015748031497" bottom="0.3937007874015748" header="0.5118110236220472" footer="0"/>
  <pageSetup fitToHeight="0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Erica Sotto</cp:lastModifiedBy>
  <cp:lastPrinted>2019-12-06T17:28:47Z</cp:lastPrinted>
  <dcterms:created xsi:type="dcterms:W3CDTF">2017-01-12T18:28:45Z</dcterms:created>
  <dcterms:modified xsi:type="dcterms:W3CDTF">2020-05-25T18:09:03Z</dcterms:modified>
  <cp:category/>
  <cp:version/>
  <cp:contentType/>
  <cp:contentStatus/>
</cp:coreProperties>
</file>